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'1'!$A$1:$F$378</definedName>
    <definedName name="_xlnm.Print_Area" localSheetId="1">'2'!$A$1:$F$409</definedName>
    <definedName name="_xlnm.Print_Area" localSheetId="2">'3'!$A$1:$L$107</definedName>
  </definedNames>
  <calcPr fullCalcOnLoad="1"/>
</workbook>
</file>

<file path=xl/sharedStrings.xml><?xml version="1.0" encoding="utf-8"?>
<sst xmlns="http://schemas.openxmlformats.org/spreadsheetml/2006/main" count="1519" uniqueCount="417">
  <si>
    <t>Wykaz zadań inwestycyjnych na 2008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</si>
  <si>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</si>
  <si>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</si>
  <si>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</si>
  <si>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</si>
  <si>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</si>
  <si>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2008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</si>
  <si>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</si>
  <si>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</si>
  <si>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</si>
  <si>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</si>
  <si>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</si>
  <si>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</si>
  <si>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</si>
  <si>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</si>
  <si>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</si>
  <si>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</si>
  <si>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</si>
  <si>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1.</t>
  </si>
  <si>
    <t xml:space="preserve">Budowa kanalizacji sanitarnej dla miejscowości Jezierzany, Jakuszów, Pątnówek i Bobrów </t>
  </si>
  <si>
    <t>2007-2008</t>
  </si>
  <si>
    <t>Pożyczka i dotacja z WFOŚIGW</t>
  </si>
  <si>
    <t>Urząd Gminy        w Miłkowicach</t>
  </si>
  <si>
    <t>2.</t>
  </si>
  <si>
    <t xml:space="preserve">Budowa kanalizacji sanitarnej wraz z przyłączami dla miejscowości Gniewomirowice i Goślinów </t>
  </si>
  <si>
    <t>2007-2009</t>
  </si>
  <si>
    <t>3.</t>
  </si>
  <si>
    <t>Przebudowa kanalizacji sanitarnej w obrębie wsi Miłkowice (modernizacja kolektora sanitarnego przy ul. Proletariackiej)</t>
  </si>
  <si>
    <t>4.</t>
  </si>
  <si>
    <t>Rozbudowa gminnej sieci wodociągowej w Kochlicach</t>
  </si>
  <si>
    <t>w tym dotacja dla Gminy Chojnów 90.000</t>
  </si>
  <si>
    <t>5.</t>
  </si>
  <si>
    <t>Budowa wodociągu tranzytowego Niedźwiedzice-Miłkowice i udział w budowie Stacji Uzdatniania Wody w Okmianach</t>
  </si>
  <si>
    <t>dofinansowanie do 75% kosztów kwalif. 200.000)</t>
  </si>
  <si>
    <t>6.</t>
  </si>
  <si>
    <t xml:space="preserve">Budowa przykanalików w ramach zadania pn.: Budowa kanalizacji sanitarnej dla miejscowości Rzeszotary i Dobrzejów (kontynuacja i poszerzenie projektu i robót) </t>
  </si>
  <si>
    <t>7.</t>
  </si>
  <si>
    <t>Rozbudowa gminnej sieci wodociągowej w Rzeszotarach ul.Młyńska</t>
  </si>
  <si>
    <t>8.</t>
  </si>
  <si>
    <t>Rozbudowa gminnej sieci wodociągowej w Miłkowicach</t>
  </si>
  <si>
    <t>9.</t>
  </si>
  <si>
    <t>Rozbudowa gminnej sieci wodociągowej w Lipcach</t>
  </si>
  <si>
    <t>Rozdział 01039 : Pozostałe zadania Wspólnej Polityki Rolnej</t>
  </si>
  <si>
    <t>Urząd Gminy    w Miłkowicach</t>
  </si>
  <si>
    <t>10.</t>
  </si>
  <si>
    <t>Remont dróg transportu rolnego w Siedliskach</t>
  </si>
  <si>
    <t>11.</t>
  </si>
  <si>
    <t>Remont drogi transportu rolnego w Rzeszotarach</t>
  </si>
  <si>
    <t>2008-2010</t>
  </si>
  <si>
    <t>Dział 600 : TRANSPORT I ŁĄCZNOŚĆ</t>
  </si>
  <si>
    <t xml:space="preserve">       Rozdział 60016 : Drogi publiczne gminne</t>
  </si>
  <si>
    <t>12.</t>
  </si>
  <si>
    <t>Remont dróg osiedlowych w Miłkowicach (w tym ul. Stawowa, Działkowa, Słoneczna, 22-lipca)</t>
  </si>
  <si>
    <t>2008-2011</t>
  </si>
  <si>
    <t>13.</t>
  </si>
  <si>
    <t>Budowa zatoki autobusowej w Jakuszowie</t>
  </si>
  <si>
    <t>14.</t>
  </si>
  <si>
    <t xml:space="preserve">Budowa drogi asfaltowej w Ulesiu - droga do obwodnicy </t>
  </si>
  <si>
    <t>2008-2009</t>
  </si>
  <si>
    <t>15.</t>
  </si>
  <si>
    <t>Remont chodników w Siedliskach - 1500 m</t>
  </si>
  <si>
    <t>16.</t>
  </si>
  <si>
    <t>Remont chodników w Miłkowicach (kontynuacja)</t>
  </si>
  <si>
    <t>17.</t>
  </si>
  <si>
    <t>Remont drogi Grzymalin-Głuchowice</t>
  </si>
  <si>
    <t>18.</t>
  </si>
  <si>
    <t>Budowa parkingu gminnego w Rzeszotarach</t>
  </si>
  <si>
    <t>Jednostka organizacyjna realizująca program lub koordynująca wykonanie programu</t>
  </si>
  <si>
    <t>dotacje i śr. z innych źródeł</t>
  </si>
  <si>
    <t>Dział 700 : GOSPODARKA MIESZKANIOWA</t>
  </si>
  <si>
    <t>Rozdział 70005 : Gospodarka gruntami i nieruchomościami</t>
  </si>
  <si>
    <t>19.</t>
  </si>
  <si>
    <t>Utworzenie Strefy Aktywności Gospodarczej w Rzeszotarach</t>
  </si>
  <si>
    <t>20.</t>
  </si>
  <si>
    <t>Zakup gruntu i pomieszczeń magazynowych w Miłkowicach z przeznaczeniem dla GZGK</t>
  </si>
  <si>
    <t>21.</t>
  </si>
  <si>
    <t>Wykup gruntów, na których posadowione są przepompownie ścieków oraz pod parking w Siedliskach</t>
  </si>
  <si>
    <t>Remont i modernizacja sieci centralnego ogrzewania w budynku w Ulesiu 99</t>
  </si>
  <si>
    <t>GZGK    w Miłkowicach</t>
  </si>
  <si>
    <t>Dział 750 : ADMINISTRACJA PUBLICZNA</t>
  </si>
  <si>
    <t>Rozdział 75023 : Urzędy gmin</t>
  </si>
  <si>
    <t>Realizacja "Zintegrowanego Systemu Informat. dla Zrównoważonego Rozwoju Regionu Doln. Śląska"</t>
  </si>
  <si>
    <t>Modernizacja urzędu poprzez zakup sprzętu komuterowego wraz z oprogramowaniem oraz instalację centralki telefonicznej</t>
  </si>
  <si>
    <t>2006-2007</t>
  </si>
  <si>
    <t>Dział 710 : DZIAŁALNOŚĆ USŁUGOWA</t>
  </si>
  <si>
    <t>Rozdział 71035 : Cmentarze</t>
  </si>
  <si>
    <t>dotacja celowa na dofinansowanie inwestycji</t>
  </si>
  <si>
    <t>22.</t>
  </si>
  <si>
    <t>Wykonanie inwentaryzacji i planu zagospodarowania cmentarza w Miłkowice</t>
  </si>
  <si>
    <t>Dział 754: BEZPIECZEŃSTWO PUBLICZNE I OCHRONA PRZECIWPOŻAROWA</t>
  </si>
  <si>
    <t>Rozdział 75412 : Ochotnicze straże pożarne</t>
  </si>
  <si>
    <t>23.</t>
  </si>
  <si>
    <t>Remont i modernizacja remizy w OSP Rzeszotary</t>
  </si>
  <si>
    <t>24.</t>
  </si>
  <si>
    <t>Zakup wozu strażackiego</t>
  </si>
  <si>
    <t>Dział 801: OŚWIATA I WYCHOWANIE</t>
  </si>
  <si>
    <t>Rozdział 80113 : Dowóz uczniów do szkół</t>
  </si>
  <si>
    <t>25.</t>
  </si>
  <si>
    <t>Remont i modernizacja autobusu gminnego</t>
  </si>
  <si>
    <t>Rozdział 80195 : Pozostała działalność</t>
  </si>
  <si>
    <t>26.</t>
  </si>
  <si>
    <t>Remont pokrycia dachowego w SP w Miłkowicach</t>
  </si>
  <si>
    <t>27.</t>
  </si>
  <si>
    <t>Remont Sali gimnastycznej w SP w Miłkowicach</t>
  </si>
  <si>
    <t>Dział 851 : OCHRONA ZDROWIA</t>
  </si>
  <si>
    <t>Rozdział 85121 : Lecznictwo ambulatoryjne</t>
  </si>
  <si>
    <t>28.</t>
  </si>
  <si>
    <t>Budowa Gminnego Ośrodka Zdrowia w Miłkowicach wraz z zakupem wyposażenia i zagospodarowaniem placu</t>
  </si>
  <si>
    <t>Dział 852 : POMOC SPOŁECZNA</t>
  </si>
  <si>
    <t>GOPS w Miłkowicach</t>
  </si>
  <si>
    <t>Rozdział 85219: Ośrodki pomocy społecznej</t>
  </si>
  <si>
    <t>Zakup kserokopiarki do GOPS w Miłkowicach</t>
  </si>
  <si>
    <t>Dział 900 : GOSPODARKA KOMUNALNA I OCHRONA ŚRODOWISKA</t>
  </si>
  <si>
    <t>Rozdział  90001: Gospodarka ściekowa i ochrona wód</t>
  </si>
  <si>
    <t>29.</t>
  </si>
  <si>
    <t>Zakup wozu technicznego niezbędnego do administrowania mieniem powierzonym GZGK</t>
  </si>
  <si>
    <t>dotacja celowa na dofinans. inwestycji</t>
  </si>
  <si>
    <t>Rozdział  90002: Gospodarka odpadami</t>
  </si>
  <si>
    <t>30.</t>
  </si>
  <si>
    <t>Zakup pojemników do selektywnej zbiórki odpadów</t>
  </si>
  <si>
    <t>31.</t>
  </si>
  <si>
    <t>Dokumentacja hydrogeologiczna i pizmoetrów na składowisku odpadów w Grzymalinie</t>
  </si>
  <si>
    <t>Rozdział  90005: Ochrona powietrza atmosferycznego i klimatu</t>
  </si>
  <si>
    <t>32.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</si>
  <si>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</si>
  <si>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</si>
  <si>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</si>
  <si>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33.</t>
  </si>
  <si>
    <t>Remont budynku 99 w Ulesiu - centralne ogrzewanie</t>
  </si>
  <si>
    <t>34.</t>
  </si>
  <si>
    <t>Utworzenie Centrum Edukacyjno-Kulturalnego w miejscowości Ulesie</t>
  </si>
  <si>
    <t>dofinansowanie do 75% kosztów kwalif. 75.000)</t>
  </si>
  <si>
    <t>Rozdział  92116: Biblioteki</t>
  </si>
  <si>
    <t>35.</t>
  </si>
  <si>
    <t>Zmiana sposobu użytkowania i modernizacja budynku po byłej stołówce w Miłkowicach z przeznaczeniem na bibliotekę, czytelnię internetową i świetlicę</t>
  </si>
  <si>
    <t>dofinansowanie do 75% kosztów kwalif. 300.000)</t>
  </si>
  <si>
    <t>Dział 926 : KULTURA FIZYCZNA I SPORT</t>
  </si>
  <si>
    <t>Rozdział  92601: Obiekty sportowe</t>
  </si>
  <si>
    <t>36.</t>
  </si>
  <si>
    <t xml:space="preserve">Budowa małej infrastruktury (kompleksu boisk) i obiektów sportowych na terenie gminy </t>
  </si>
  <si>
    <t>2007-2012</t>
  </si>
  <si>
    <t>37.</t>
  </si>
  <si>
    <t>Dokumentacja na modernizację obiektu sportowego w Głuchowicach wraz z budową budynku socjalnego</t>
  </si>
  <si>
    <t>38.</t>
  </si>
  <si>
    <t>Budowa hali sportowej przy SP Rzeszotary - (Plan Rozwoju Miejscowości Rzeszotary)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</si>
  <si>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</si>
  <si>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</si>
  <si>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</si>
  <si>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</si>
  <si>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</si>
  <si>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</si>
  <si>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</si>
  <si>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</si>
  <si>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</si>
  <si>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</si>
  <si>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</si>
  <si>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</si>
  <si>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</si>
  <si>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</si>
  <si>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</si>
  <si>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</si>
  <si>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</si>
  <si>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</si>
  <si>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</si>
  <si>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</si>
  <si>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</si>
  <si>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</si>
  <si>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</si>
  <si>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</si>
  <si>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</si>
  <si>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</si>
  <si>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</si>
  <si>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</si>
  <si>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</si>
  <si>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</si>
  <si>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</si>
  <si>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</si>
  <si>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</si>
  <si>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</si>
  <si>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</si>
  <si>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</si>
  <si>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</si>
  <si>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</si>
  <si>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</si>
  <si>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</si>
  <si>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</si>
  <si>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</si>
  <si>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</si>
  <si>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</si>
  <si>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</si>
  <si>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</si>
  <si>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</si>
  <si>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</si>
  <si>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</si>
  <si>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</si>
  <si>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</si>
  <si>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</si>
  <si>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</si>
  <si>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</si>
  <si>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</si>
  <si>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</si>
  <si>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</si>
  <si>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</si>
  <si>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</si>
  <si>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</si>
  <si>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</si>
  <si>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</si>
  <si>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</si>
  <si>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</si>
  <si>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</si>
  <si>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</si>
  <si>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</si>
  <si>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</si>
  <si>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</si>
  <si>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</si>
  <si>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</si>
  <si>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</si>
  <si>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</si>
  <si>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</si>
  <si>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</si>
  <si>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</si>
  <si>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</si>
  <si>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</si>
  <si>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</si>
  <si>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</si>
  <si>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</si>
  <si>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</si>
  <si>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</si>
  <si>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</si>
  <si>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</si>
  <si>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</si>
  <si>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</si>
  <si>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</si>
  <si>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</si>
  <si>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</si>
  <si>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</si>
  <si>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</si>
  <si>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</si>
  <si>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</si>
  <si>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</si>
  <si>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</si>
  <si>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</si>
  <si>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</si>
  <si>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</si>
  <si>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</si>
  <si>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</si>
  <si>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</si>
  <si>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</si>
  <si>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</si>
  <si>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</si>
  <si>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</si>
  <si>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</si>
  <si>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</si>
  <si>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</si>
  <si>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</si>
  <si>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</si>
  <si>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</si>
  <si>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</si>
  <si>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</si>
  <si>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</si>
  <si>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</si>
  <si>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</si>
  <si>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</si>
  <si>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</si>
  <si>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</si>
  <si>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</si>
  <si>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</si>
  <si>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</si>
  <si>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</si>
  <si>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</si>
  <si>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</si>
  <si>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</si>
  <si>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</si>
  <si>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</si>
  <si>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</si>
  <si>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</si>
  <si>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</si>
  <si>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</si>
  <si>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</si>
  <si>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</si>
  <si>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</si>
  <si>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</si>
  <si>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</si>
  <si>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</si>
  <si>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</si>
  <si>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</si>
  <si>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</si>
  <si>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</si>
  <si>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</si>
  <si>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</si>
  <si>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</si>
  <si>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</si>
  <si>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</si>
  <si>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</si>
  <si>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</si>
  <si>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</si>
  <si>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</si>
  <si>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</si>
  <si>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</si>
  <si>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</si>
  <si>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</si>
  <si>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</si>
  <si>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</si>
  <si>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</si>
  <si>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</si>
  <si>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</si>
  <si>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</si>
  <si>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</si>
  <si>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</si>
  <si>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</si>
  <si>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</si>
  <si>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</si>
  <si>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</si>
  <si>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</si>
  <si>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</si>
  <si>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</si>
  <si>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</si>
  <si>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</si>
  <si>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</si>
  <si>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</si>
  <si>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</si>
  <si>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</si>
  <si>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</si>
  <si>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</si>
  <si>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</si>
  <si>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</si>
  <si>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</si>
  <si>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</si>
  <si>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</si>
  <si>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</si>
  <si>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</si>
  <si>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</si>
  <si>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</si>
  <si>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</si>
  <si>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</si>
  <si>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</si>
  <si>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</si>
  <si>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</si>
  <si>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</si>
  <si>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</si>
  <si>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</si>
  <si>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</si>
  <si>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</si>
  <si>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</si>
  <si>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</si>
  <si>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</si>
  <si>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</si>
  <si>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</si>
  <si>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</si>
  <si>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</si>
  <si>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</si>
  <si>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</si>
  <si>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</si>
  <si>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</si>
  <si>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</si>
  <si>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</si>
  <si>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</si>
  <si>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</si>
  <si>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</si>
  <si>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</si>
  <si>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</si>
  <si>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</si>
  <si>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</si>
  <si>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</si>
  <si>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</si>
  <si>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</si>
  <si>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</si>
  <si>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</si>
  <si>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</si>
  <si>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</si>
  <si>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</si>
  <si>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</si>
  <si>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</si>
  <si>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</si>
  <si>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</si>
  <si>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</si>
  <si>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</si>
  <si>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</si>
  <si>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ZMIANA PLANU DOCHODÓW GMINY MIŁKOWICE NA ROK 2008</t>
  </si>
  <si>
    <t>6290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</si>
  <si>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</si>
  <si>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</si>
  <si>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</si>
  <si>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</si>
  <si>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</si>
  <si>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</si>
  <si>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</si>
  <si>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</si>
  <si>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</si>
  <si>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 xml:space="preserve">Ochrona różnorodności biologicznej i krajobrazu 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</si>
  <si>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</si>
  <si>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</si>
  <si>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</si>
  <si>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</si>
  <si>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Ochrona różnorodności biologicznej i klimatu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</si>
  <si>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</si>
  <si>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</si>
  <si>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"Inwentaryzacja zasobów przyrodniczych gminy Miłkowice"</t>
  </si>
  <si>
    <t>15.860</t>
  </si>
  <si>
    <t>"Budowa placu zabaw w Ulesiu"</t>
  </si>
  <si>
    <t>50.000</t>
  </si>
  <si>
    <t>3.500</t>
  </si>
  <si>
    <t>Remont i modernizacja remizy w OSP Miłkowice</t>
  </si>
  <si>
    <t>29.000</t>
  </si>
  <si>
    <t>31.720</t>
  </si>
  <si>
    <t>nasadzenia drzewek</t>
  </si>
  <si>
    <t>inwentaryzacja przyrodnicza</t>
  </si>
  <si>
    <t>Dotacja z WFOŚIGW</t>
  </si>
  <si>
    <t>Rozdział  92195: Pozostała działalność</t>
  </si>
  <si>
    <t>dofinansowanie do 40% kosztów ok. 20.000)</t>
  </si>
  <si>
    <t>39.</t>
  </si>
  <si>
    <t>40.</t>
  </si>
  <si>
    <t>41.</t>
  </si>
  <si>
    <t>wynagrodzenia i pochodne od wynagrodzeń SP Miłkowice - z programu "Śpiewająca Polska"</t>
  </si>
  <si>
    <t>z programu "Śpiewająca Polska"</t>
  </si>
  <si>
    <t>2.286,07</t>
  </si>
  <si>
    <t>Rozdział  90008: Ochrona różnorodności biologicznej i krajobrazu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</si>
</sst>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u val="single"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21" applyFont="1" applyAlignment="1">
      <alignment vertical="center" wrapText="1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 applyAlignment="1">
      <alignment textRotation="180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3" fontId="7" fillId="0" borderId="3" xfId="21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 textRotation="180"/>
      <protection/>
    </xf>
    <xf numFmtId="0" fontId="10" fillId="0" borderId="0" xfId="21" applyFont="1" applyFill="1" applyAlignment="1">
      <alignment horizontal="center" vertical="center" wrapText="1"/>
      <protection/>
    </xf>
    <xf numFmtId="3" fontId="8" fillId="0" borderId="7" xfId="21" applyNumberFormat="1" applyFont="1" applyFill="1" applyBorder="1" applyAlignment="1">
      <alignment vertical="center" wrapText="1"/>
      <protection/>
    </xf>
    <xf numFmtId="3" fontId="8" fillId="0" borderId="8" xfId="21" applyNumberFormat="1" applyFont="1" applyFill="1" applyBorder="1" applyAlignment="1">
      <alignment vertical="center" wrapText="1"/>
      <protection/>
    </xf>
    <xf numFmtId="3" fontId="2" fillId="0" borderId="9" xfId="21" applyNumberFormat="1" applyFont="1" applyFill="1" applyBorder="1" applyAlignment="1">
      <alignment vertical="center" wrapText="1"/>
      <protection/>
    </xf>
    <xf numFmtId="0" fontId="8" fillId="0" borderId="0" xfId="21" applyFont="1" applyFill="1" applyAlignment="1">
      <alignment textRotation="180"/>
      <protection/>
    </xf>
    <xf numFmtId="0" fontId="6" fillId="0" borderId="0" xfId="21" applyFont="1" applyFill="1" applyAlignment="1">
      <alignment vertical="center" wrapText="1"/>
      <protection/>
    </xf>
    <xf numFmtId="3" fontId="11" fillId="0" borderId="10" xfId="21" applyNumberFormat="1" applyFont="1" applyFill="1" applyBorder="1" applyAlignment="1">
      <alignment vertical="center" wrapText="1"/>
      <protection/>
    </xf>
    <xf numFmtId="3" fontId="11" fillId="0" borderId="11" xfId="21" applyNumberFormat="1" applyFont="1" applyFill="1" applyBorder="1" applyAlignment="1">
      <alignment vertical="center" wrapText="1"/>
      <protection/>
    </xf>
    <xf numFmtId="3" fontId="2" fillId="0" borderId="12" xfId="21" applyNumberFormat="1" applyFont="1" applyFill="1" applyBorder="1" applyAlignment="1">
      <alignment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vertical="center" wrapText="1"/>
      <protection/>
    </xf>
    <xf numFmtId="0" fontId="2" fillId="0" borderId="14" xfId="21" applyNumberFormat="1" applyFont="1" applyFill="1" applyBorder="1" applyAlignment="1">
      <alignment horizontal="center" vertical="center" wrapText="1"/>
      <protection/>
    </xf>
    <xf numFmtId="3" fontId="6" fillId="0" borderId="14" xfId="21" applyNumberFormat="1" applyFont="1" applyFill="1" applyBorder="1" applyAlignment="1">
      <alignment vertical="center" wrapText="1"/>
      <protection/>
    </xf>
    <xf numFmtId="3" fontId="10" fillId="0" borderId="14" xfId="21" applyNumberFormat="1" applyFont="1" applyFill="1" applyBorder="1" applyAlignment="1">
      <alignment vertical="center" wrapText="1"/>
      <protection/>
    </xf>
    <xf numFmtId="0" fontId="6" fillId="0" borderId="15" xfId="2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vertical="center" wrapText="1"/>
      <protection/>
    </xf>
    <xf numFmtId="0" fontId="2" fillId="0" borderId="16" xfId="21" applyNumberFormat="1" applyFont="1" applyFill="1" applyBorder="1" applyAlignment="1">
      <alignment horizontal="center" vertical="center" wrapText="1"/>
      <protection/>
    </xf>
    <xf numFmtId="3" fontId="6" fillId="0" borderId="16" xfId="21" applyNumberFormat="1" applyFont="1" applyFill="1" applyBorder="1" applyAlignment="1">
      <alignment vertical="center" wrapText="1"/>
      <protection/>
    </xf>
    <xf numFmtId="3" fontId="2" fillId="0" borderId="17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vertical="top" wrapText="1"/>
      <protection/>
    </xf>
    <xf numFmtId="3" fontId="6" fillId="0" borderId="16" xfId="21" applyNumberFormat="1" applyFont="1" applyFill="1" applyBorder="1" applyAlignment="1">
      <alignment horizontal="right" vertical="center" wrapText="1"/>
      <protection/>
    </xf>
    <xf numFmtId="3" fontId="10" fillId="0" borderId="16" xfId="21" applyNumberFormat="1" applyFont="1" applyFill="1" applyBorder="1" applyAlignment="1">
      <alignment vertical="center" wrapText="1"/>
      <protection/>
    </xf>
    <xf numFmtId="3" fontId="12" fillId="0" borderId="16" xfId="21" applyNumberFormat="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0" fontId="2" fillId="0" borderId="3" xfId="21" applyNumberFormat="1" applyFont="1" applyFill="1" applyBorder="1" applyAlignment="1">
      <alignment horizontal="center" vertical="center" wrapText="1"/>
      <protection/>
    </xf>
    <xf numFmtId="3" fontId="6" fillId="0" borderId="3" xfId="21" applyNumberFormat="1" applyFont="1" applyFill="1" applyBorder="1" applyAlignment="1">
      <alignment horizontal="right" vertical="center" wrapText="1"/>
      <protection/>
    </xf>
    <xf numFmtId="3" fontId="6" fillId="0" borderId="3" xfId="21" applyNumberFormat="1" applyFont="1" applyFill="1" applyBorder="1" applyAlignment="1">
      <alignment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3" fontId="11" fillId="0" borderId="18" xfId="21" applyNumberFormat="1" applyFont="1" applyFill="1" applyBorder="1" applyAlignment="1">
      <alignment vertical="center" wrapText="1"/>
      <protection/>
    </xf>
    <xf numFmtId="3" fontId="11" fillId="0" borderId="19" xfId="21" applyNumberFormat="1" applyFont="1" applyFill="1" applyBorder="1" applyAlignment="1">
      <alignment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left" vertical="center" wrapText="1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3" fontId="11" fillId="0" borderId="14" xfId="21" applyNumberFormat="1" applyFont="1" applyFill="1" applyBorder="1" applyAlignment="1">
      <alignment vertical="center" wrapText="1"/>
      <protection/>
    </xf>
    <xf numFmtId="3" fontId="6" fillId="0" borderId="21" xfId="21" applyNumberFormat="1" applyFont="1" applyFill="1" applyBorder="1" applyAlignment="1">
      <alignment vertical="center" wrapText="1"/>
      <protection/>
    </xf>
    <xf numFmtId="3" fontId="11" fillId="0" borderId="21" xfId="21" applyNumberFormat="1" applyFont="1" applyFill="1" applyBorder="1" applyAlignment="1">
      <alignment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left" vertical="center" wrapText="1"/>
      <protection/>
    </xf>
    <xf numFmtId="3" fontId="2" fillId="0" borderId="14" xfId="21" applyNumberFormat="1" applyFont="1" applyFill="1" applyBorder="1" applyAlignment="1">
      <alignment horizontal="center" vertical="center" wrapText="1"/>
      <protection/>
    </xf>
    <xf numFmtId="3" fontId="8" fillId="0" borderId="22" xfId="21" applyNumberFormat="1" applyFont="1" applyFill="1" applyBorder="1" applyAlignment="1">
      <alignment vertical="center" wrapText="1"/>
      <protection/>
    </xf>
    <xf numFmtId="3" fontId="2" fillId="0" borderId="3" xfId="21" applyNumberFormat="1" applyFont="1" applyFill="1" applyBorder="1" applyAlignment="1">
      <alignment vertical="center" wrapText="1"/>
      <protection/>
    </xf>
    <xf numFmtId="3" fontId="11" fillId="0" borderId="23" xfId="21" applyNumberFormat="1" applyFont="1" applyFill="1" applyBorder="1" applyAlignment="1">
      <alignment vertical="center" wrapText="1"/>
      <protection/>
    </xf>
    <xf numFmtId="3" fontId="2" fillId="0" borderId="4" xfId="21" applyNumberFormat="1" applyFont="1" applyFill="1" applyBorder="1" applyAlignment="1">
      <alignment vertical="center" wrapText="1"/>
      <protection/>
    </xf>
    <xf numFmtId="0" fontId="2" fillId="0" borderId="24" xfId="21" applyFont="1" applyFill="1" applyBorder="1" applyAlignment="1">
      <alignment horizontal="lef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horizontal="left" vertical="center" wrapText="1"/>
      <protection/>
    </xf>
    <xf numFmtId="3" fontId="6" fillId="0" borderId="20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10" fillId="0" borderId="2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3" fontId="7" fillId="0" borderId="7" xfId="21" applyNumberFormat="1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7" fillId="0" borderId="26" xfId="2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vertical="center" wrapText="1"/>
      <protection/>
    </xf>
    <xf numFmtId="1" fontId="2" fillId="0" borderId="20" xfId="21" applyNumberFormat="1" applyFont="1" applyFill="1" applyBorder="1" applyAlignment="1">
      <alignment horizontal="center" vertical="center" wrapText="1"/>
      <protection/>
    </xf>
    <xf numFmtId="1" fontId="2" fillId="0" borderId="24" xfId="21" applyNumberFormat="1" applyFont="1" applyFill="1" applyBorder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vertical="center" wrapText="1"/>
      <protection/>
    </xf>
    <xf numFmtId="1" fontId="2" fillId="0" borderId="29" xfId="21" applyNumberFormat="1" applyFont="1" applyFill="1" applyBorder="1" applyAlignment="1">
      <alignment horizontal="center" vertical="center" wrapText="1"/>
      <protection/>
    </xf>
    <xf numFmtId="3" fontId="6" fillId="0" borderId="26" xfId="21" applyNumberFormat="1" applyFont="1" applyFill="1" applyBorder="1" applyAlignment="1">
      <alignment vertical="center" wrapText="1"/>
      <protection/>
    </xf>
    <xf numFmtId="3" fontId="6" fillId="0" borderId="30" xfId="21" applyNumberFormat="1" applyFont="1" applyFill="1" applyBorder="1" applyAlignment="1">
      <alignment vertical="center" wrapText="1"/>
      <protection/>
    </xf>
    <xf numFmtId="0" fontId="6" fillId="0" borderId="31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vertical="center" wrapText="1"/>
      <protection/>
    </xf>
    <xf numFmtId="1" fontId="2" fillId="0" borderId="33" xfId="21" applyNumberFormat="1" applyFont="1" applyFill="1" applyBorder="1" applyAlignment="1">
      <alignment horizontal="center" vertical="center" wrapText="1"/>
      <protection/>
    </xf>
    <xf numFmtId="3" fontId="6" fillId="0" borderId="32" xfId="21" applyNumberFormat="1" applyFont="1" applyFill="1" applyBorder="1" applyAlignment="1">
      <alignment vertical="center" wrapText="1"/>
      <protection/>
    </xf>
    <xf numFmtId="3" fontId="6" fillId="0" borderId="34" xfId="21" applyNumberFormat="1" applyFont="1" applyFill="1" applyBorder="1" applyAlignment="1">
      <alignment vertical="center" wrapText="1"/>
      <protection/>
    </xf>
    <xf numFmtId="0" fontId="2" fillId="0" borderId="35" xfId="21" applyFont="1" applyFill="1" applyBorder="1" applyAlignment="1">
      <alignment vertical="center" wrapText="1"/>
      <protection/>
    </xf>
    <xf numFmtId="3" fontId="8" fillId="0" borderId="36" xfId="21" applyNumberFormat="1" applyFont="1" applyFill="1" applyBorder="1" applyAlignment="1">
      <alignment vertical="center" wrapText="1"/>
      <protection/>
    </xf>
    <xf numFmtId="3" fontId="8" fillId="0" borderId="37" xfId="21" applyNumberFormat="1" applyFont="1" applyFill="1" applyBorder="1" applyAlignment="1">
      <alignment vertical="center" wrapText="1"/>
      <protection/>
    </xf>
    <xf numFmtId="3" fontId="8" fillId="0" borderId="38" xfId="21" applyNumberFormat="1" applyFont="1" applyFill="1" applyBorder="1" applyAlignment="1">
      <alignment vertical="center" wrapText="1"/>
      <protection/>
    </xf>
    <xf numFmtId="0" fontId="2" fillId="0" borderId="39" xfId="21" applyFont="1" applyFill="1" applyBorder="1" applyAlignment="1">
      <alignment vertical="center" wrapText="1"/>
      <protection/>
    </xf>
    <xf numFmtId="3" fontId="11" fillId="0" borderId="16" xfId="21" applyNumberFormat="1" applyFont="1" applyFill="1" applyBorder="1" applyAlignment="1">
      <alignment vertical="center" wrapText="1"/>
      <protection/>
    </xf>
    <xf numFmtId="0" fontId="2" fillId="0" borderId="40" xfId="21" applyFont="1" applyFill="1" applyBorder="1" applyAlignment="1">
      <alignment vertical="center" wrapText="1"/>
      <protection/>
    </xf>
    <xf numFmtId="1" fontId="2" fillId="0" borderId="16" xfId="21" applyNumberFormat="1" applyFont="1" applyFill="1" applyBorder="1" applyAlignment="1">
      <alignment horizontal="center" vertical="center" wrapText="1"/>
      <protection/>
    </xf>
    <xf numFmtId="0" fontId="6" fillId="0" borderId="41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vertical="center" wrapText="1"/>
      <protection/>
    </xf>
    <xf numFmtId="1" fontId="2" fillId="0" borderId="42" xfId="21" applyNumberFormat="1" applyFont="1" applyFill="1" applyBorder="1" applyAlignment="1">
      <alignment horizontal="center" vertical="center" wrapText="1"/>
      <protection/>
    </xf>
    <xf numFmtId="3" fontId="6" fillId="0" borderId="4" xfId="21" applyNumberFormat="1" applyFont="1" applyFill="1" applyBorder="1" applyAlignment="1">
      <alignment vertical="center" wrapText="1"/>
      <protection/>
    </xf>
    <xf numFmtId="3" fontId="6" fillId="0" borderId="43" xfId="21" applyNumberFormat="1" applyFont="1" applyFill="1" applyBorder="1" applyAlignment="1">
      <alignment vertical="center" wrapText="1"/>
      <protection/>
    </xf>
    <xf numFmtId="0" fontId="2" fillId="0" borderId="8" xfId="21" applyFont="1" applyFill="1" applyBorder="1" applyAlignment="1">
      <alignment vertical="center" wrapText="1"/>
      <protection/>
    </xf>
    <xf numFmtId="3" fontId="11" fillId="0" borderId="20" xfId="21" applyNumberFormat="1" applyFont="1" applyFill="1" applyBorder="1" applyAlignment="1">
      <alignment vertical="center" wrapText="1"/>
      <protection/>
    </xf>
    <xf numFmtId="3" fontId="10" fillId="0" borderId="4" xfId="21" applyNumberFormat="1" applyFont="1" applyFill="1" applyBorder="1" applyAlignment="1">
      <alignment horizontal="left" vertical="center" wrapText="1"/>
      <protection/>
    </xf>
    <xf numFmtId="0" fontId="6" fillId="0" borderId="31" xfId="21" applyFont="1" applyFill="1" applyBorder="1" applyAlignment="1">
      <alignment vertical="center" wrapText="1"/>
      <protection/>
    </xf>
    <xf numFmtId="1" fontId="2" fillId="0" borderId="32" xfId="21" applyNumberFormat="1" applyFont="1" applyFill="1" applyBorder="1" applyAlignment="1">
      <alignment horizontal="center" vertical="center" wrapText="1"/>
      <protection/>
    </xf>
    <xf numFmtId="0" fontId="6" fillId="0" borderId="13" xfId="21" applyFont="1" applyFill="1" applyBorder="1" applyAlignment="1">
      <alignment vertical="center" wrapText="1"/>
      <protection/>
    </xf>
    <xf numFmtId="1" fontId="2" fillId="0" borderId="14" xfId="21" applyNumberFormat="1" applyFont="1" applyFill="1" applyBorder="1" applyAlignment="1">
      <alignment horizontal="center" vertical="center" wrapText="1"/>
      <protection/>
    </xf>
    <xf numFmtId="0" fontId="6" fillId="0" borderId="41" xfId="21" applyFont="1" applyFill="1" applyBorder="1" applyAlignment="1">
      <alignment vertical="center" wrapText="1"/>
      <protection/>
    </xf>
    <xf numFmtId="1" fontId="2" fillId="0" borderId="4" xfId="21" applyNumberFormat="1" applyFont="1" applyFill="1" applyBorder="1" applyAlignment="1">
      <alignment horizontal="center" vertical="center" wrapText="1"/>
      <protection/>
    </xf>
    <xf numFmtId="3" fontId="11" fillId="0" borderId="44" xfId="21" applyNumberFormat="1" applyFont="1" applyFill="1" applyBorder="1" applyAlignment="1">
      <alignment vertical="center" wrapText="1"/>
      <protection/>
    </xf>
    <xf numFmtId="1" fontId="2" fillId="0" borderId="32" xfId="21" applyNumberFormat="1" applyFont="1" applyFill="1" applyBorder="1" applyAlignment="1">
      <alignment vertical="center" wrapText="1"/>
      <protection/>
    </xf>
    <xf numFmtId="3" fontId="8" fillId="0" borderId="14" xfId="21" applyNumberFormat="1" applyFont="1" applyFill="1" applyBorder="1" applyAlignment="1">
      <alignment vertical="center" wrapText="1"/>
      <protection/>
    </xf>
    <xf numFmtId="3" fontId="8" fillId="0" borderId="21" xfId="21" applyNumberFormat="1" applyFont="1" applyFill="1" applyBorder="1" applyAlignment="1">
      <alignment vertical="center" wrapText="1"/>
      <protection/>
    </xf>
    <xf numFmtId="3" fontId="8" fillId="0" borderId="43" xfId="21" applyNumberFormat="1" applyFont="1" applyFill="1" applyBorder="1" applyAlignment="1">
      <alignment vertical="center" wrapText="1"/>
      <protection/>
    </xf>
    <xf numFmtId="0" fontId="6" fillId="0" borderId="28" xfId="21" applyFont="1" applyFill="1" applyBorder="1" applyAlignment="1">
      <alignment vertical="center" wrapText="1"/>
      <protection/>
    </xf>
    <xf numFmtId="1" fontId="2" fillId="0" borderId="26" xfId="21" applyNumberFormat="1" applyFont="1" applyFill="1" applyBorder="1" applyAlignment="1">
      <alignment horizontal="center" vertical="center" wrapText="1"/>
      <protection/>
    </xf>
    <xf numFmtId="0" fontId="10" fillId="0" borderId="45" xfId="21" applyFont="1" applyFill="1" applyBorder="1" applyAlignment="1">
      <alignment horizontal="center" vertical="center" wrapText="1"/>
      <protection/>
    </xf>
    <xf numFmtId="0" fontId="10" fillId="0" borderId="27" xfId="21" applyFont="1" applyFill="1" applyBorder="1" applyAlignment="1">
      <alignment horizontal="center" vertical="center" wrapText="1"/>
      <protection/>
    </xf>
    <xf numFmtId="3" fontId="7" fillId="0" borderId="27" xfId="21" applyNumberFormat="1" applyFont="1" applyFill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0" fontId="6" fillId="0" borderId="46" xfId="21" applyFont="1" applyFill="1" applyBorder="1" applyAlignment="1">
      <alignment horizontal="center" vertical="center" wrapText="1"/>
      <protection/>
    </xf>
    <xf numFmtId="0" fontId="6" fillId="0" borderId="47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left"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6" fillId="0" borderId="8" xfId="2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vertical="center" wrapText="1"/>
      <protection/>
    </xf>
    <xf numFmtId="0" fontId="6" fillId="0" borderId="5" xfId="21" applyFont="1" applyFill="1" applyBorder="1" applyAlignment="1">
      <alignment vertical="center" wrapText="1"/>
      <protection/>
    </xf>
    <xf numFmtId="1" fontId="2" fillId="0" borderId="3" xfId="21" applyNumberFormat="1" applyFont="1" applyFill="1" applyBorder="1" applyAlignment="1">
      <alignment horizontal="center" vertical="center" wrapText="1"/>
      <protection/>
    </xf>
    <xf numFmtId="3" fontId="10" fillId="0" borderId="3" xfId="21" applyNumberFormat="1" applyFont="1" applyFill="1" applyBorder="1" applyAlignment="1">
      <alignment vertical="center" wrapText="1"/>
      <protection/>
    </xf>
    <xf numFmtId="0" fontId="6" fillId="0" borderId="15" xfId="21" applyFont="1" applyFill="1" applyBorder="1" applyAlignment="1">
      <alignment vertical="center" wrapText="1"/>
      <protection/>
    </xf>
    <xf numFmtId="4" fontId="2" fillId="0" borderId="48" xfId="18" applyNumberFormat="1" applyFont="1" applyBorder="1" applyAlignment="1">
      <alignment vertical="center" wrapText="1"/>
      <protection/>
    </xf>
    <xf numFmtId="0" fontId="8" fillId="0" borderId="49" xfId="21" applyFont="1" applyFill="1" applyBorder="1" applyAlignment="1">
      <alignment vertical="center" wrapText="1"/>
      <protection/>
    </xf>
    <xf numFmtId="3" fontId="8" fillId="0" borderId="50" xfId="21" applyNumberFormat="1" applyFont="1" applyFill="1" applyBorder="1" applyAlignment="1">
      <alignment vertical="center" wrapText="1"/>
      <protection/>
    </xf>
    <xf numFmtId="0" fontId="13" fillId="0" borderId="0" xfId="21" applyFont="1" applyAlignment="1">
      <alignment vertical="top"/>
      <protection/>
    </xf>
    <xf numFmtId="3" fontId="8" fillId="0" borderId="0" xfId="21" applyNumberFormat="1" applyFont="1" applyBorder="1" applyAlignment="1">
      <alignment vertical="center" wrapText="1"/>
      <protection/>
    </xf>
    <xf numFmtId="0" fontId="8" fillId="0" borderId="0" xfId="21" applyFont="1" applyAlignment="1">
      <alignment vertical="center" wrapText="1"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17" fillId="0" borderId="4" xfId="19" applyFont="1" applyBorder="1" applyAlignment="1">
      <alignment horizontal="center" vertical="center"/>
      <protection/>
    </xf>
    <xf numFmtId="0" fontId="17" fillId="0" borderId="0" xfId="19" applyFont="1" applyAlignment="1">
      <alignment horizontal="center" vertical="center"/>
      <protection/>
    </xf>
    <xf numFmtId="49" fontId="18" fillId="0" borderId="7" xfId="19" applyNumberFormat="1" applyFont="1" applyBorder="1" applyAlignment="1">
      <alignment horizontal="center"/>
      <protection/>
    </xf>
    <xf numFmtId="49" fontId="18" fillId="0" borderId="7" xfId="19" applyNumberFormat="1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3" fontId="18" fillId="0" borderId="7" xfId="19" applyNumberFormat="1" applyFont="1" applyBorder="1" applyAlignment="1">
      <alignment vertical="center"/>
      <protection/>
    </xf>
    <xf numFmtId="0" fontId="18" fillId="0" borderId="0" xfId="19" applyFont="1">
      <alignment/>
      <protection/>
    </xf>
    <xf numFmtId="49" fontId="19" fillId="0" borderId="4" xfId="19" applyNumberFormat="1" applyFont="1" applyBorder="1" applyAlignment="1">
      <alignment horizontal="center"/>
      <protection/>
    </xf>
    <xf numFmtId="49" fontId="19" fillId="0" borderId="36" xfId="19" applyNumberFormat="1" applyFont="1" applyBorder="1" applyAlignment="1">
      <alignment horizontal="center" vertical="center"/>
      <protection/>
    </xf>
    <xf numFmtId="0" fontId="19" fillId="0" borderId="36" xfId="19" applyFont="1" applyBorder="1" applyAlignment="1">
      <alignment horizontal="center" vertical="center"/>
      <protection/>
    </xf>
    <xf numFmtId="3" fontId="19" fillId="0" borderId="36" xfId="19" applyNumberFormat="1" applyFont="1" applyBorder="1" applyAlignment="1">
      <alignment vertical="center"/>
      <protection/>
    </xf>
    <xf numFmtId="0" fontId="19" fillId="0" borderId="0" xfId="19" applyFont="1">
      <alignment/>
      <protection/>
    </xf>
    <xf numFmtId="0" fontId="2" fillId="0" borderId="51" xfId="19" applyBorder="1" applyAlignment="1">
      <alignment horizontal="center"/>
      <protection/>
    </xf>
    <xf numFmtId="0" fontId="20" fillId="0" borderId="4" xfId="19" applyFont="1" applyBorder="1" applyAlignment="1">
      <alignment horizontal="center" vertical="center"/>
      <protection/>
    </xf>
    <xf numFmtId="49" fontId="2" fillId="0" borderId="52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20" fillId="0" borderId="51" xfId="19" applyFont="1" applyBorder="1" applyAlignment="1">
      <alignment horizontal="center" vertical="center"/>
      <protection/>
    </xf>
    <xf numFmtId="49" fontId="2" fillId="0" borderId="53" xfId="19" applyNumberFormat="1" applyBorder="1" applyAlignment="1">
      <alignment horizontal="center" vertical="center"/>
      <protection/>
    </xf>
    <xf numFmtId="0" fontId="2" fillId="0" borderId="51" xfId="19" applyBorder="1" applyAlignment="1">
      <alignment vertical="center"/>
      <protection/>
    </xf>
    <xf numFmtId="3" fontId="2" fillId="0" borderId="51" xfId="19" applyNumberFormat="1" applyBorder="1" applyAlignment="1">
      <alignment vertical="center"/>
      <protection/>
    </xf>
    <xf numFmtId="0" fontId="2" fillId="0" borderId="53" xfId="19" applyBorder="1" applyAlignment="1">
      <alignment horizontal="center"/>
      <protection/>
    </xf>
    <xf numFmtId="49" fontId="2" fillId="0" borderId="51" xfId="19" applyNumberFormat="1" applyBorder="1" applyAlignment="1">
      <alignment horizontal="center" vertical="center"/>
      <protection/>
    </xf>
    <xf numFmtId="49" fontId="19" fillId="0" borderId="16" xfId="19" applyNumberFormat="1" applyFont="1" applyBorder="1" applyAlignment="1">
      <alignment horizontal="center" vertical="center"/>
      <protection/>
    </xf>
    <xf numFmtId="0" fontId="19" fillId="0" borderId="16" xfId="19" applyFont="1" applyBorder="1" applyAlignment="1">
      <alignment horizontal="center" vertical="center"/>
      <protection/>
    </xf>
    <xf numFmtId="3" fontId="19" fillId="0" borderId="16" xfId="19" applyNumberFormat="1" applyFont="1" applyBorder="1" applyAlignment="1">
      <alignment vertical="center"/>
      <protection/>
    </xf>
    <xf numFmtId="0" fontId="2" fillId="0" borderId="51" xfId="19" applyBorder="1" applyAlignment="1">
      <alignment horizontal="center" vertical="center"/>
      <protection/>
    </xf>
    <xf numFmtId="0" fontId="2" fillId="0" borderId="51" xfId="19" applyBorder="1" applyAlignment="1">
      <alignment vertical="center" wrapText="1"/>
      <protection/>
    </xf>
    <xf numFmtId="3" fontId="2" fillId="0" borderId="53" xfId="19" applyNumberFormat="1" applyBorder="1" applyAlignment="1">
      <alignment vertical="center"/>
      <protection/>
    </xf>
    <xf numFmtId="0" fontId="2" fillId="0" borderId="53" xfId="19" applyBorder="1" applyAlignment="1">
      <alignment horizontal="center" vertical="center"/>
      <protection/>
    </xf>
    <xf numFmtId="0" fontId="2" fillId="0" borderId="53" xfId="19" applyBorder="1" applyAlignment="1">
      <alignment vertical="center" wrapText="1"/>
      <protection/>
    </xf>
    <xf numFmtId="3" fontId="2" fillId="0" borderId="52" xfId="19" applyNumberFormat="1" applyBorder="1" applyAlignment="1">
      <alignment vertical="center"/>
      <protection/>
    </xf>
    <xf numFmtId="49" fontId="2" fillId="0" borderId="4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49" fontId="19" fillId="0" borderId="51" xfId="19" applyNumberFormat="1" applyFont="1" applyBorder="1" applyAlignment="1">
      <alignment horizontal="center"/>
      <protection/>
    </xf>
    <xf numFmtId="0" fontId="2" fillId="0" borderId="54" xfId="19" applyBorder="1" applyAlignment="1">
      <alignment horizontal="center"/>
      <protection/>
    </xf>
    <xf numFmtId="0" fontId="20" fillId="0" borderId="14" xfId="19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2" fillId="0" borderId="14" xfId="19" applyBorder="1" applyAlignment="1">
      <alignment vertical="center" wrapText="1"/>
      <protection/>
    </xf>
    <xf numFmtId="3" fontId="2" fillId="0" borderId="14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2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17" fillId="0" borderId="16" xfId="19" applyFont="1" applyBorder="1" applyAlignment="1">
      <alignment horizontal="center" vertical="center"/>
      <protection/>
    </xf>
    <xf numFmtId="0" fontId="18" fillId="0" borderId="26" xfId="19" applyFont="1" applyBorder="1" applyAlignment="1">
      <alignment horizontal="center"/>
      <protection/>
    </xf>
    <xf numFmtId="0" fontId="21" fillId="0" borderId="32" xfId="19" applyFon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 vertical="center" wrapText="1"/>
      <protection/>
    </xf>
    <xf numFmtId="3" fontId="18" fillId="0" borderId="32" xfId="19" applyNumberFormat="1" applyFont="1" applyBorder="1" applyAlignment="1">
      <alignment vertical="center"/>
      <protection/>
    </xf>
    <xf numFmtId="0" fontId="19" fillId="0" borderId="52" xfId="19" applyFont="1" applyBorder="1" applyAlignment="1">
      <alignment horizontal="center"/>
      <protection/>
    </xf>
    <xf numFmtId="0" fontId="21" fillId="0" borderId="7" xfId="19" applyFont="1" applyBorder="1" applyAlignment="1">
      <alignment horizontal="center" vertical="center"/>
      <protection/>
    </xf>
    <xf numFmtId="0" fontId="19" fillId="0" borderId="14" xfId="19" applyFont="1" applyBorder="1" applyAlignment="1">
      <alignment horizontal="center" vertical="center"/>
      <protection/>
    </xf>
    <xf numFmtId="3" fontId="19" fillId="0" borderId="14" xfId="19" applyNumberFormat="1" applyFont="1" applyBorder="1" applyAlignment="1">
      <alignment vertical="center"/>
      <protection/>
    </xf>
    <xf numFmtId="0" fontId="0" fillId="0" borderId="5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3" fontId="18" fillId="0" borderId="0" xfId="19" applyNumberFormat="1" applyFont="1">
      <alignment/>
      <protection/>
    </xf>
    <xf numFmtId="0" fontId="19" fillId="0" borderId="4" xfId="19" applyFont="1" applyBorder="1" applyAlignment="1">
      <alignment horizontal="center"/>
      <protection/>
    </xf>
    <xf numFmtId="0" fontId="20" fillId="0" borderId="52" xfId="19" applyFont="1" applyBorder="1" applyAlignment="1">
      <alignment horizontal="center" vertical="center"/>
      <protection/>
    </xf>
    <xf numFmtId="0" fontId="2" fillId="0" borderId="52" xfId="19" applyBorder="1" applyAlignment="1">
      <alignment vertical="center" wrapText="1"/>
      <protection/>
    </xf>
    <xf numFmtId="0" fontId="2" fillId="0" borderId="52" xfId="19" applyBorder="1" applyAlignment="1">
      <alignment horizontal="center"/>
      <protection/>
    </xf>
    <xf numFmtId="0" fontId="2" fillId="0" borderId="52" xfId="19" applyBorder="1" applyAlignment="1">
      <alignment vertical="center"/>
      <protection/>
    </xf>
    <xf numFmtId="0" fontId="20" fillId="0" borderId="53" xfId="19" applyFont="1" applyBorder="1" applyAlignment="1">
      <alignment horizontal="center" vertical="center"/>
      <protection/>
    </xf>
    <xf numFmtId="0" fontId="2" fillId="0" borderId="53" xfId="19" applyBorder="1" applyAlignment="1">
      <alignment vertical="center"/>
      <protection/>
    </xf>
    <xf numFmtId="49" fontId="2" fillId="0" borderId="53" xfId="19" applyNumberFormat="1" applyBorder="1" applyAlignment="1">
      <alignment horizontal="left" vertical="center"/>
      <protection/>
    </xf>
    <xf numFmtId="0" fontId="2" fillId="0" borderId="14" xfId="19" applyBorder="1" applyAlignment="1">
      <alignment horizontal="center" vertical="center"/>
      <protection/>
    </xf>
    <xf numFmtId="0" fontId="17" fillId="0" borderId="3" xfId="19" applyFont="1" applyBorder="1" applyAlignment="1">
      <alignment horizontal="center" vertical="center"/>
      <protection/>
    </xf>
    <xf numFmtId="0" fontId="2" fillId="0" borderId="52" xfId="19" applyBorder="1" applyAlignment="1">
      <alignment horizontal="center" vertical="center"/>
      <protection/>
    </xf>
    <xf numFmtId="0" fontId="19" fillId="0" borderId="51" xfId="19" applyFont="1" applyBorder="1" applyAlignment="1">
      <alignment horizontal="center"/>
      <protection/>
    </xf>
    <xf numFmtId="0" fontId="2" fillId="0" borderId="4" xfId="19" applyBorder="1" applyAlignment="1">
      <alignment horizontal="center" vertical="center"/>
      <protection/>
    </xf>
    <xf numFmtId="0" fontId="20" fillId="0" borderId="54" xfId="19" applyFont="1" applyBorder="1" applyAlignment="1">
      <alignment horizontal="center" vertical="center"/>
      <protection/>
    </xf>
    <xf numFmtId="49" fontId="2" fillId="0" borderId="54" xfId="19" applyNumberFormat="1" applyBorder="1" applyAlignment="1">
      <alignment horizontal="center" vertical="center"/>
      <protection/>
    </xf>
    <xf numFmtId="0" fontId="2" fillId="0" borderId="54" xfId="19" applyBorder="1" applyAlignment="1">
      <alignment vertical="center"/>
      <protection/>
    </xf>
    <xf numFmtId="3" fontId="2" fillId="0" borderId="54" xfId="19" applyNumberFormat="1" applyBorder="1" applyAlignment="1">
      <alignment vertical="center"/>
      <protection/>
    </xf>
    <xf numFmtId="0" fontId="2" fillId="0" borderId="4" xfId="19" applyBorder="1" applyAlignment="1">
      <alignment horizontal="center"/>
      <protection/>
    </xf>
    <xf numFmtId="0" fontId="18" fillId="0" borderId="7" xfId="19" applyFont="1" applyBorder="1" applyAlignment="1">
      <alignment horizontal="center" vertical="center" wrapText="1"/>
      <protection/>
    </xf>
    <xf numFmtId="0" fontId="19" fillId="0" borderId="36" xfId="19" applyFont="1" applyBorder="1" applyAlignment="1">
      <alignment horizontal="center" vertical="center" wrapText="1"/>
      <protection/>
    </xf>
    <xf numFmtId="0" fontId="19" fillId="0" borderId="16" xfId="19" applyFont="1" applyBorder="1" applyAlignment="1">
      <alignment horizontal="left" vertical="center" wrapText="1"/>
      <protection/>
    </xf>
    <xf numFmtId="0" fontId="18" fillId="0" borderId="7" xfId="19" applyFont="1" applyBorder="1" applyAlignment="1">
      <alignment horizontal="center"/>
      <protection/>
    </xf>
    <xf numFmtId="0" fontId="19" fillId="0" borderId="52" xfId="19" applyFont="1" applyBorder="1" applyAlignment="1">
      <alignment horizontal="center" vertical="center"/>
      <protection/>
    </xf>
    <xf numFmtId="0" fontId="19" fillId="0" borderId="52" xfId="19" applyFont="1" applyBorder="1" applyAlignment="1">
      <alignment horizontal="center" vertical="center" wrapText="1"/>
      <protection/>
    </xf>
    <xf numFmtId="3" fontId="19" fillId="0" borderId="52" xfId="19" applyNumberFormat="1" applyFont="1" applyBorder="1" applyAlignment="1">
      <alignment vertical="center"/>
      <protection/>
    </xf>
    <xf numFmtId="0" fontId="2" fillId="0" borderId="54" xfId="19" applyBorder="1" applyAlignment="1">
      <alignment horizontal="center" vertical="center"/>
      <protection/>
    </xf>
    <xf numFmtId="0" fontId="2" fillId="0" borderId="54" xfId="19" applyBorder="1" applyAlignment="1">
      <alignment vertical="center" wrapText="1"/>
      <protection/>
    </xf>
    <xf numFmtId="0" fontId="2" fillId="0" borderId="14" xfId="19" applyBorder="1" applyAlignment="1">
      <alignment horizontal="center"/>
      <protection/>
    </xf>
    <xf numFmtId="0" fontId="22" fillId="0" borderId="14" xfId="19" applyFont="1" applyBorder="1" applyAlignment="1">
      <alignment horizontal="center" vertical="center"/>
      <protection/>
    </xf>
    <xf numFmtId="0" fontId="22" fillId="0" borderId="4" xfId="19" applyFont="1" applyBorder="1" applyAlignment="1">
      <alignment horizontal="center" vertical="center"/>
      <protection/>
    </xf>
    <xf numFmtId="0" fontId="19" fillId="0" borderId="16" xfId="19" applyFont="1" applyBorder="1" applyAlignment="1">
      <alignment horizontal="center" vertical="center" wrapText="1"/>
      <protection/>
    </xf>
    <xf numFmtId="0" fontId="19" fillId="0" borderId="53" xfId="19" applyFont="1" applyBorder="1" applyAlignment="1">
      <alignment horizontal="center"/>
      <protection/>
    </xf>
    <xf numFmtId="0" fontId="19" fillId="0" borderId="14" xfId="19" applyFont="1" applyBorder="1" applyAlignment="1">
      <alignment horizontal="center" vertical="center" wrapText="1"/>
      <protection/>
    </xf>
    <xf numFmtId="0" fontId="2" fillId="0" borderId="7" xfId="19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0" fontId="19" fillId="0" borderId="36" xfId="19" applyFont="1" applyBorder="1" applyAlignment="1">
      <alignment horizontal="left" vertical="center" wrapText="1"/>
      <protection/>
    </xf>
    <xf numFmtId="3" fontId="2" fillId="0" borderId="36" xfId="19" applyNumberFormat="1" applyBorder="1" applyAlignment="1">
      <alignment vertical="center"/>
      <protection/>
    </xf>
    <xf numFmtId="49" fontId="22" fillId="0" borderId="52" xfId="19" applyNumberFormat="1" applyFont="1" applyBorder="1" applyAlignment="1">
      <alignment horizontal="center" vertical="center"/>
      <protection/>
    </xf>
    <xf numFmtId="0" fontId="22" fillId="0" borderId="4" xfId="19" applyFont="1" applyBorder="1" applyAlignment="1">
      <alignment horizontal="left" vertical="center" wrapText="1"/>
      <protection/>
    </xf>
    <xf numFmtId="0" fontId="22" fillId="0" borderId="54" xfId="19" applyFont="1" applyBorder="1" applyAlignment="1">
      <alignment horizontal="center" vertical="center"/>
      <protection/>
    </xf>
    <xf numFmtId="49" fontId="22" fillId="0" borderId="54" xfId="19" applyNumberFormat="1" applyFont="1" applyBorder="1" applyAlignment="1">
      <alignment horizontal="center" vertical="center"/>
      <protection/>
    </xf>
    <xf numFmtId="0" fontId="22" fillId="0" borderId="54" xfId="19" applyFont="1" applyBorder="1" applyAlignment="1">
      <alignment horizontal="left" vertical="center" wrapText="1"/>
      <protection/>
    </xf>
    <xf numFmtId="49" fontId="22" fillId="0" borderId="4" xfId="19" applyNumberFormat="1" applyFon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" fillId="0" borderId="16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9" fillId="0" borderId="4" xfId="19" applyFont="1" applyBorder="1" applyAlignment="1">
      <alignment horizontal="center" vertical="center"/>
      <protection/>
    </xf>
    <xf numFmtId="49" fontId="0" fillId="0" borderId="52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52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9" fillId="0" borderId="51" xfId="19" applyFont="1" applyBorder="1" applyAlignment="1">
      <alignment horizontal="center" vertical="center"/>
      <protection/>
    </xf>
    <xf numFmtId="49" fontId="0" fillId="0" borderId="53" xfId="19" applyNumberFormat="1" applyFont="1" applyBorder="1" applyAlignment="1">
      <alignment horizontal="center" vertical="center"/>
      <protection/>
    </xf>
    <xf numFmtId="0" fontId="0" fillId="0" borderId="51" xfId="19" applyFont="1" applyBorder="1" applyAlignment="1">
      <alignment horizontal="left" vertical="center" wrapText="1"/>
      <protection/>
    </xf>
    <xf numFmtId="3" fontId="0" fillId="0" borderId="53" xfId="19" applyNumberFormat="1" applyFont="1" applyBorder="1" applyAlignment="1">
      <alignment vertical="center"/>
      <protection/>
    </xf>
    <xf numFmtId="3" fontId="0" fillId="0" borderId="51" xfId="19" applyNumberFormat="1" applyFont="1" applyBorder="1" applyAlignment="1">
      <alignment vertical="center"/>
      <protection/>
    </xf>
    <xf numFmtId="0" fontId="19" fillId="0" borderId="53" xfId="19" applyFont="1" applyBorder="1" applyAlignment="1">
      <alignment horizontal="center" vertical="center"/>
      <protection/>
    </xf>
    <xf numFmtId="0" fontId="23" fillId="0" borderId="7" xfId="19" applyFont="1" applyBorder="1" applyAlignment="1">
      <alignment horizontal="center"/>
      <protection/>
    </xf>
    <xf numFmtId="0" fontId="23" fillId="0" borderId="7" xfId="19" applyFont="1" applyBorder="1" applyAlignment="1">
      <alignment horizontal="center" vertical="center"/>
      <protection/>
    </xf>
    <xf numFmtId="3" fontId="23" fillId="0" borderId="7" xfId="19" applyNumberFormat="1" applyFont="1" applyBorder="1" applyAlignment="1">
      <alignment vertical="center"/>
      <protection/>
    </xf>
    <xf numFmtId="0" fontId="23" fillId="0" borderId="0" xfId="19" applyFont="1">
      <alignment/>
      <protection/>
    </xf>
    <xf numFmtId="49" fontId="19" fillId="0" borderId="14" xfId="19" applyNumberFormat="1" applyFont="1" applyBorder="1" applyAlignment="1">
      <alignment horizontal="center" vertical="center"/>
      <protection/>
    </xf>
    <xf numFmtId="3" fontId="19" fillId="0" borderId="0" xfId="19" applyNumberFormat="1" applyFont="1">
      <alignment/>
      <protection/>
    </xf>
    <xf numFmtId="0" fontId="19" fillId="0" borderId="7" xfId="19" applyFont="1" applyBorder="1" applyAlignment="1">
      <alignment horizontal="center" vertical="center"/>
      <protection/>
    </xf>
    <xf numFmtId="3" fontId="21" fillId="0" borderId="7" xfId="19" applyNumberFormat="1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22" fillId="0" borderId="36" xfId="19" applyFont="1" applyBorder="1" applyAlignment="1">
      <alignment horizontal="center" vertical="center"/>
      <protection/>
    </xf>
    <xf numFmtId="3" fontId="11" fillId="0" borderId="36" xfId="19" applyNumberFormat="1" applyFont="1" applyBorder="1" applyAlignment="1">
      <alignment vertical="center"/>
      <protection/>
    </xf>
    <xf numFmtId="0" fontId="22" fillId="0" borderId="16" xfId="19" applyFont="1" applyBorder="1" applyAlignment="1">
      <alignment horizontal="center" vertical="center"/>
      <protection/>
    </xf>
    <xf numFmtId="3" fontId="11" fillId="0" borderId="16" xfId="19" applyNumberFormat="1" applyFont="1" applyBorder="1" applyAlignment="1">
      <alignment vertical="center"/>
      <protection/>
    </xf>
    <xf numFmtId="0" fontId="19" fillId="0" borderId="14" xfId="19" applyFont="1" applyBorder="1" applyAlignment="1">
      <alignment horizontal="left" vertical="center" wrapText="1"/>
      <protection/>
    </xf>
    <xf numFmtId="0" fontId="22" fillId="0" borderId="52" xfId="19" applyFont="1" applyBorder="1" applyAlignment="1">
      <alignment horizontal="center" vertical="center"/>
      <protection/>
    </xf>
    <xf numFmtId="0" fontId="19" fillId="0" borderId="52" xfId="19" applyFont="1" applyBorder="1" applyAlignment="1">
      <alignment horizontal="left" vertical="center" wrapText="1"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24" fillId="0" borderId="0" xfId="20" applyFont="1" applyAlignment="1">
      <alignment horizontal="center" vertical="center"/>
      <protection/>
    </xf>
    <xf numFmtId="0" fontId="11" fillId="0" borderId="4" xfId="19" applyFont="1" applyBorder="1" applyAlignment="1">
      <alignment horizontal="right" vertical="center" wrapText="1"/>
      <protection/>
    </xf>
    <xf numFmtId="3" fontId="6" fillId="0" borderId="52" xfId="19" applyNumberFormat="1" applyFont="1" applyBorder="1" applyAlignment="1">
      <alignment vertical="center"/>
      <protection/>
    </xf>
    <xf numFmtId="0" fontId="21" fillId="0" borderId="16" xfId="19" applyFont="1" applyBorder="1" applyAlignment="1">
      <alignment horizontal="center" vertical="center"/>
      <protection/>
    </xf>
    <xf numFmtId="49" fontId="18" fillId="0" borderId="32" xfId="19" applyNumberFormat="1" applyFont="1" applyBorder="1" applyAlignment="1">
      <alignment horizontal="center"/>
      <protection/>
    </xf>
    <xf numFmtId="49" fontId="18" fillId="0" borderId="32" xfId="19" applyNumberFormat="1" applyFont="1" applyBorder="1" applyAlignment="1">
      <alignment horizontal="center" vertical="center"/>
      <protection/>
    </xf>
    <xf numFmtId="0" fontId="17" fillId="0" borderId="36" xfId="19" applyFont="1" applyBorder="1" applyAlignment="1">
      <alignment horizontal="center"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2" fillId="0" borderId="51" xfId="19" applyFont="1" applyBorder="1" applyAlignment="1">
      <alignment vertical="center" wrapText="1"/>
      <protection/>
    </xf>
    <xf numFmtId="0" fontId="25" fillId="0" borderId="51" xfId="19" applyFont="1" applyBorder="1" applyAlignment="1">
      <alignment horizontal="right" vertical="center" wrapText="1"/>
      <protection/>
    </xf>
    <xf numFmtId="3" fontId="2" fillId="0" borderId="51" xfId="19" applyNumberFormat="1" applyFont="1" applyBorder="1" applyAlignment="1">
      <alignment horizontal="center" vertical="center"/>
      <protection/>
    </xf>
    <xf numFmtId="3" fontId="2" fillId="0" borderId="51" xfId="19" applyNumberFormat="1" applyBorder="1" applyAlignment="1">
      <alignment horizontal="center" vertical="center"/>
      <protection/>
    </xf>
    <xf numFmtId="3" fontId="19" fillId="0" borderId="4" xfId="19" applyNumberFormat="1" applyFont="1" applyBorder="1" applyAlignment="1">
      <alignment vertical="center"/>
      <protection/>
    </xf>
    <xf numFmtId="0" fontId="2" fillId="0" borderId="53" xfId="19" applyFont="1" applyBorder="1" applyAlignment="1">
      <alignment vertical="center" wrapText="1"/>
      <protection/>
    </xf>
    <xf numFmtId="3" fontId="19" fillId="0" borderId="53" xfId="19" applyNumberFormat="1" applyFont="1" applyBorder="1" applyAlignment="1">
      <alignment vertical="center"/>
      <protection/>
    </xf>
    <xf numFmtId="0" fontId="25" fillId="0" borderId="53" xfId="19" applyFont="1" applyBorder="1" applyAlignment="1">
      <alignment horizontal="right" vertical="center" wrapText="1"/>
      <protection/>
    </xf>
    <xf numFmtId="0" fontId="25" fillId="0" borderId="4" xfId="19" applyFont="1" applyBorder="1" applyAlignment="1">
      <alignment horizontal="right" vertical="center" wrapText="1"/>
      <protection/>
    </xf>
    <xf numFmtId="0" fontId="19" fillId="0" borderId="0" xfId="19" applyFont="1" applyBorder="1" applyAlignment="1">
      <alignment horizontal="center" vertical="center"/>
      <protection/>
    </xf>
    <xf numFmtId="49" fontId="19" fillId="0" borderId="0" xfId="19" applyNumberFormat="1" applyFont="1" applyBorder="1" applyAlignment="1">
      <alignment horizontal="center" vertical="center"/>
      <protection/>
    </xf>
    <xf numFmtId="0" fontId="25" fillId="0" borderId="0" xfId="19" applyFont="1" applyBorder="1" applyAlignment="1">
      <alignment horizontal="right" vertical="center" wrapText="1"/>
      <protection/>
    </xf>
    <xf numFmtId="0" fontId="19" fillId="0" borderId="43" xfId="19" applyFont="1" applyBorder="1" applyAlignment="1">
      <alignment horizontal="center"/>
      <protection/>
    </xf>
    <xf numFmtId="49" fontId="19" fillId="0" borderId="55" xfId="19" applyNumberFormat="1" applyFont="1" applyBorder="1" applyAlignment="1">
      <alignment horizontal="center" vertical="center"/>
      <protection/>
    </xf>
    <xf numFmtId="0" fontId="20" fillId="0" borderId="42" xfId="19" applyFont="1" applyBorder="1" applyAlignment="1">
      <alignment horizontal="center" vertical="center"/>
      <protection/>
    </xf>
    <xf numFmtId="0" fontId="20" fillId="0" borderId="56" xfId="19" applyFont="1" applyBorder="1" applyAlignment="1">
      <alignment horizontal="center" vertical="center"/>
      <protection/>
    </xf>
    <xf numFmtId="0" fontId="19" fillId="0" borderId="24" xfId="19" applyFont="1" applyBorder="1" applyAlignment="1">
      <alignment horizontal="center" vertical="center"/>
      <protection/>
    </xf>
    <xf numFmtId="0" fontId="20" fillId="0" borderId="57" xfId="19" applyFont="1" applyBorder="1" applyAlignment="1">
      <alignment horizontal="center" vertical="center"/>
      <protection/>
    </xf>
    <xf numFmtId="0" fontId="17" fillId="0" borderId="24" xfId="19" applyFont="1" applyBorder="1" applyAlignment="1">
      <alignment horizontal="center" vertical="center"/>
      <protection/>
    </xf>
    <xf numFmtId="0" fontId="2" fillId="0" borderId="43" xfId="19" applyBorder="1" applyAlignment="1">
      <alignment horizontal="center"/>
      <protection/>
    </xf>
    <xf numFmtId="0" fontId="17" fillId="0" borderId="43" xfId="19" applyFont="1" applyBorder="1" applyAlignment="1">
      <alignment horizontal="center" vertical="center"/>
      <protection/>
    </xf>
    <xf numFmtId="0" fontId="18" fillId="0" borderId="25" xfId="19" applyFont="1" applyBorder="1" applyAlignment="1">
      <alignment horizontal="center"/>
      <protection/>
    </xf>
    <xf numFmtId="3" fontId="18" fillId="0" borderId="8" xfId="19" applyNumberFormat="1" applyFont="1" applyBorder="1" applyAlignment="1">
      <alignment vertical="center"/>
      <protection/>
    </xf>
    <xf numFmtId="49" fontId="19" fillId="0" borderId="58" xfId="19" applyNumberFormat="1" applyFont="1" applyBorder="1" applyAlignment="1">
      <alignment horizontal="center" vertical="center"/>
      <protection/>
    </xf>
    <xf numFmtId="49" fontId="2" fillId="0" borderId="42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55" xfId="19" applyNumberFormat="1" applyBorder="1" applyAlignment="1">
      <alignment horizontal="center" vertical="center"/>
      <protection/>
    </xf>
    <xf numFmtId="49" fontId="2" fillId="0" borderId="58" xfId="19" applyNumberFormat="1" applyBorder="1" applyAlignment="1">
      <alignment horizontal="center" vertical="center"/>
      <protection/>
    </xf>
    <xf numFmtId="49" fontId="2" fillId="0" borderId="56" xfId="19" applyNumberForma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0" fontId="0" fillId="0" borderId="51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49" fontId="2" fillId="0" borderId="59" xfId="19" applyNumberFormat="1" applyBorder="1" applyAlignment="1">
      <alignment horizontal="center" vertical="center"/>
      <protection/>
    </xf>
    <xf numFmtId="3" fontId="2" fillId="0" borderId="60" xfId="19" applyNumberFormat="1" applyFont="1" applyBorder="1" applyAlignment="1">
      <alignment horizontal="center" vertical="center"/>
      <protection/>
    </xf>
    <xf numFmtId="0" fontId="2" fillId="0" borderId="58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9" fillId="0" borderId="21" xfId="19" applyNumberFormat="1" applyFont="1" applyBorder="1" applyAlignment="1">
      <alignment horizontal="center" vertical="center"/>
      <protection/>
    </xf>
    <xf numFmtId="49" fontId="19" fillId="0" borderId="43" xfId="19" applyNumberFormat="1" applyFont="1" applyBorder="1" applyAlignment="1">
      <alignment horizontal="center"/>
      <protection/>
    </xf>
    <xf numFmtId="0" fontId="19" fillId="0" borderId="21" xfId="19" applyFont="1" applyBorder="1" applyAlignment="1">
      <alignment horizontal="center"/>
      <protection/>
    </xf>
    <xf numFmtId="0" fontId="19" fillId="0" borderId="61" xfId="19" applyFont="1" applyBorder="1" applyAlignment="1">
      <alignment horizontal="center" vertical="center"/>
      <protection/>
    </xf>
    <xf numFmtId="49" fontId="19" fillId="0" borderId="57" xfId="19" applyNumberFormat="1" applyFont="1" applyBorder="1" applyAlignment="1">
      <alignment horizontal="center" vertical="center"/>
      <protection/>
    </xf>
    <xf numFmtId="0" fontId="25" fillId="0" borderId="54" xfId="19" applyFont="1" applyBorder="1" applyAlignment="1">
      <alignment horizontal="right" vertical="center" wrapText="1"/>
      <protection/>
    </xf>
    <xf numFmtId="3" fontId="19" fillId="0" borderId="54" xfId="19" applyNumberFormat="1" applyFont="1" applyBorder="1" applyAlignment="1">
      <alignment vertical="center"/>
      <protection/>
    </xf>
    <xf numFmtId="49" fontId="2" fillId="0" borderId="62" xfId="19" applyNumberForma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/>
      <protection/>
    </xf>
    <xf numFmtId="3" fontId="2" fillId="0" borderId="51" xfId="19" applyNumberFormat="1" applyFont="1" applyBorder="1" applyAlignment="1">
      <alignment vertical="center"/>
      <protection/>
    </xf>
    <xf numFmtId="49" fontId="19" fillId="0" borderId="20" xfId="19" applyNumberFormat="1" applyFont="1" applyBorder="1" applyAlignment="1">
      <alignment horizontal="center" vertical="center"/>
      <protection/>
    </xf>
    <xf numFmtId="0" fontId="25" fillId="0" borderId="14" xfId="19" applyFont="1" applyBorder="1" applyAlignment="1">
      <alignment horizontal="right" vertical="center" wrapText="1"/>
      <protection/>
    </xf>
    <xf numFmtId="3" fontId="19" fillId="0" borderId="54" xfId="19" applyNumberFormat="1" applyFont="1" applyBorder="1" applyAlignment="1">
      <alignment horizontal="center" vertical="center"/>
      <protection/>
    </xf>
    <xf numFmtId="0" fontId="11" fillId="0" borderId="63" xfId="21" applyFont="1" applyFill="1" applyBorder="1" applyAlignment="1">
      <alignment horizontal="left" vertical="center" wrapText="1"/>
      <protection/>
    </xf>
    <xf numFmtId="0" fontId="11" fillId="0" borderId="18" xfId="21" applyFont="1" applyFill="1" applyBorder="1" applyAlignment="1">
      <alignment horizontal="left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2" fillId="0" borderId="64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6" xfId="19" applyBorder="1" applyAlignment="1">
      <alignment horizontal="center" vertical="center"/>
      <protection/>
    </xf>
    <xf numFmtId="0" fontId="25" fillId="0" borderId="0" xfId="19" applyFont="1" applyBorder="1" applyAlignment="1">
      <alignment horizontal="right" vertical="center" wrapText="1"/>
      <protection/>
    </xf>
    <xf numFmtId="0" fontId="25" fillId="0" borderId="42" xfId="19" applyFont="1" applyBorder="1" applyAlignment="1">
      <alignment horizontal="right" vertical="center" wrapText="1"/>
      <protection/>
    </xf>
    <xf numFmtId="0" fontId="2" fillId="0" borderId="16" xfId="19" applyFont="1" applyBorder="1" applyAlignment="1">
      <alignment vertical="center" wrapText="1"/>
      <protection/>
    </xf>
    <xf numFmtId="0" fontId="2" fillId="0" borderId="42" xfId="19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center" vertical="center"/>
      <protection/>
    </xf>
    <xf numFmtId="4" fontId="18" fillId="0" borderId="7" xfId="19" applyNumberFormat="1" applyFont="1" applyBorder="1" applyAlignment="1">
      <alignment vertical="center"/>
      <protection/>
    </xf>
    <xf numFmtId="4" fontId="19" fillId="0" borderId="36" xfId="19" applyNumberFormat="1" applyFont="1" applyBorder="1" applyAlignment="1">
      <alignment vertical="center"/>
      <protection/>
    </xf>
    <xf numFmtId="4" fontId="23" fillId="0" borderId="7" xfId="19" applyNumberFormat="1" applyFont="1" applyBorder="1" applyAlignment="1">
      <alignment vertical="center"/>
      <protection/>
    </xf>
    <xf numFmtId="4" fontId="9" fillId="0" borderId="0" xfId="19" applyNumberFormat="1" applyFont="1">
      <alignment/>
      <protection/>
    </xf>
    <xf numFmtId="3" fontId="20" fillId="0" borderId="4" xfId="19" applyNumberFormat="1" applyFont="1" applyBorder="1" applyAlignment="1">
      <alignment horizontal="center" vertical="center"/>
      <protection/>
    </xf>
    <xf numFmtId="49" fontId="19" fillId="0" borderId="59" xfId="19" applyNumberFormat="1" applyFont="1" applyBorder="1" applyAlignment="1">
      <alignment horizontal="center" vertical="center"/>
      <protection/>
    </xf>
    <xf numFmtId="3" fontId="2" fillId="0" borderId="16" xfId="19" applyNumberFormat="1" applyFont="1" applyBorder="1" applyAlignment="1">
      <alignment vertical="center"/>
      <protection/>
    </xf>
    <xf numFmtId="4" fontId="19" fillId="0" borderId="14" xfId="19" applyNumberFormat="1" applyFont="1" applyBorder="1" applyAlignment="1">
      <alignment vertical="center"/>
      <protection/>
    </xf>
    <xf numFmtId="4" fontId="19" fillId="0" borderId="52" xfId="19" applyNumberFormat="1" applyFont="1" applyBorder="1" applyAlignment="1">
      <alignment vertical="center"/>
      <protection/>
    </xf>
    <xf numFmtId="4" fontId="19" fillId="0" borderId="53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20" fillId="0" borderId="14" xfId="19" applyNumberFormat="1" applyFont="1" applyBorder="1" applyAlignment="1">
      <alignment horizontal="center" vertical="center"/>
      <protection/>
    </xf>
    <xf numFmtId="3" fontId="20" fillId="0" borderId="65" xfId="19" applyNumberFormat="1" applyFont="1" applyBorder="1" applyAlignment="1">
      <alignment horizontal="center" vertical="center"/>
      <protection/>
    </xf>
    <xf numFmtId="0" fontId="2" fillId="0" borderId="66" xfId="19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23" fillId="0" borderId="49" xfId="19" applyFont="1" applyBorder="1" applyAlignment="1">
      <alignment horizontal="right" vertical="center"/>
      <protection/>
    </xf>
    <xf numFmtId="0" fontId="23" fillId="0" borderId="67" xfId="19" applyFont="1" applyBorder="1" applyAlignment="1">
      <alignment horizontal="right" vertical="center"/>
      <protection/>
    </xf>
    <xf numFmtId="0" fontId="23" fillId="0" borderId="50" xfId="19" applyFont="1" applyBorder="1" applyAlignment="1">
      <alignment horizontal="right" vertical="center"/>
      <protection/>
    </xf>
    <xf numFmtId="0" fontId="9" fillId="3" borderId="27" xfId="19" applyFont="1" applyFill="1" applyBorder="1" applyAlignment="1">
      <alignment horizontal="center" vertical="center" wrapText="1"/>
      <protection/>
    </xf>
    <xf numFmtId="0" fontId="9" fillId="3" borderId="32" xfId="19" applyFont="1" applyFill="1" applyBorder="1" applyAlignment="1">
      <alignment horizontal="center" vertical="center"/>
      <protection/>
    </xf>
    <xf numFmtId="0" fontId="9" fillId="3" borderId="45" xfId="19" applyFont="1" applyFill="1" applyBorder="1" applyAlignment="1">
      <alignment horizontal="center" vertical="center"/>
      <protection/>
    </xf>
    <xf numFmtId="0" fontId="9" fillId="3" borderId="31" xfId="19" applyFont="1" applyFill="1" applyBorder="1" applyAlignment="1">
      <alignment horizontal="center" vertical="center"/>
      <protection/>
    </xf>
    <xf numFmtId="0" fontId="9" fillId="3" borderId="27" xfId="19" applyFont="1" applyFill="1" applyBorder="1" applyAlignment="1">
      <alignment horizontal="center" vertical="center"/>
      <protection/>
    </xf>
    <xf numFmtId="0" fontId="25" fillId="0" borderId="43" xfId="19" applyFont="1" applyBorder="1" applyAlignment="1">
      <alignment horizontal="right" vertical="center" wrapText="1"/>
      <protection/>
    </xf>
    <xf numFmtId="0" fontId="8" fillId="2" borderId="45" xfId="21" applyFont="1" applyFill="1" applyBorder="1" applyAlignment="1">
      <alignment horizontal="center" vertical="center" wrapText="1"/>
      <protection/>
    </xf>
    <xf numFmtId="0" fontId="8" fillId="2" borderId="41" xfId="21" applyFont="1" applyFill="1" applyBorder="1" applyAlignment="1">
      <alignment horizontal="center" vertical="center" wrapText="1"/>
      <protection/>
    </xf>
    <xf numFmtId="0" fontId="8" fillId="2" borderId="27" xfId="21" applyFont="1" applyFill="1" applyBorder="1" applyAlignment="1">
      <alignment horizontal="center" vertical="center" wrapText="1"/>
      <protection/>
    </xf>
    <xf numFmtId="0" fontId="8" fillId="2" borderId="4" xfId="21" applyFont="1" applyFill="1" applyBorder="1" applyAlignment="1">
      <alignment horizontal="center" vertical="center" wrapText="1"/>
      <protection/>
    </xf>
    <xf numFmtId="3" fontId="9" fillId="2" borderId="27" xfId="21" applyNumberFormat="1" applyFont="1" applyFill="1" applyBorder="1" applyAlignment="1">
      <alignment horizontal="center" vertical="center" wrapText="1"/>
      <protection/>
    </xf>
    <xf numFmtId="3" fontId="9" fillId="2" borderId="4" xfId="21" applyNumberFormat="1" applyFont="1" applyFill="1" applyBorder="1" applyAlignment="1">
      <alignment horizontal="center" vertical="center" wrapText="1"/>
      <protection/>
    </xf>
    <xf numFmtId="0" fontId="8" fillId="2" borderId="37" xfId="21" applyFont="1" applyFill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68" xfId="21" applyFont="1" applyFill="1" applyBorder="1" applyAlignment="1">
      <alignment horizontal="center" vertical="center" wrapText="1"/>
      <protection/>
    </xf>
    <xf numFmtId="0" fontId="9" fillId="2" borderId="69" xfId="21" applyFont="1" applyFill="1" applyBorder="1" applyAlignment="1">
      <alignment horizontal="center" vertical="center" wrapText="1"/>
      <protection/>
    </xf>
    <xf numFmtId="0" fontId="9" fillId="2" borderId="70" xfId="21" applyFont="1" applyFill="1" applyBorder="1" applyAlignment="1">
      <alignment horizontal="center" vertical="center" wrapText="1"/>
      <protection/>
    </xf>
    <xf numFmtId="0" fontId="9" fillId="2" borderId="6" xfId="21" applyFont="1" applyFill="1" applyBorder="1" applyAlignment="1">
      <alignment horizontal="center" vertical="center" wrapText="1"/>
      <protection/>
    </xf>
    <xf numFmtId="0" fontId="8" fillId="2" borderId="16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0" fontId="2" fillId="0" borderId="42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3" fontId="10" fillId="0" borderId="4" xfId="21" applyNumberFormat="1" applyFont="1" applyFill="1" applyBorder="1" applyAlignment="1">
      <alignment horizontal="left" vertical="center" wrapText="1"/>
      <protection/>
    </xf>
    <xf numFmtId="3" fontId="10" fillId="0" borderId="14" xfId="21" applyNumberFormat="1" applyFont="1" applyFill="1" applyBorder="1" applyAlignment="1">
      <alignment horizontal="left" vertical="center" wrapText="1"/>
      <protection/>
    </xf>
    <xf numFmtId="0" fontId="2" fillId="0" borderId="32" xfId="21" applyFont="1" applyFill="1" applyBorder="1" applyAlignment="1">
      <alignment horizontal="center" vertical="center" wrapText="1"/>
      <protection/>
    </xf>
    <xf numFmtId="0" fontId="11" fillId="0" borderId="71" xfId="21" applyFont="1" applyFill="1" applyBorder="1" applyAlignment="1">
      <alignment horizontal="left" vertical="center" wrapText="1"/>
      <protection/>
    </xf>
    <xf numFmtId="0" fontId="11" fillId="0" borderId="10" xfId="21" applyFont="1" applyFill="1" applyBorder="1" applyAlignment="1">
      <alignment horizontal="left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7" xfId="21" applyFont="1" applyFill="1" applyBorder="1" applyAlignment="1">
      <alignment horizontal="center" vertical="center" wrapText="1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2" fillId="0" borderId="39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0" fillId="0" borderId="12" xfId="21" applyBorder="1">
      <alignment/>
      <protection/>
    </xf>
    <xf numFmtId="0" fontId="0" fillId="0" borderId="35" xfId="21" applyBorder="1">
      <alignment/>
      <protection/>
    </xf>
    <xf numFmtId="0" fontId="11" fillId="0" borderId="72" xfId="21" applyFont="1" applyFill="1" applyBorder="1" applyAlignment="1">
      <alignment horizontal="left" vertical="center" wrapText="1"/>
      <protection/>
    </xf>
    <xf numFmtId="0" fontId="11" fillId="0" borderId="48" xfId="21" applyFont="1" applyFill="1" applyBorder="1" applyAlignment="1">
      <alignment horizontal="left" vertical="center" wrapText="1"/>
      <protection/>
    </xf>
    <xf numFmtId="0" fontId="11" fillId="0" borderId="24" xfId="21" applyFont="1" applyFill="1" applyBorder="1" applyAlignment="1">
      <alignment horizontal="left" vertical="center" wrapText="1"/>
      <protection/>
    </xf>
    <xf numFmtId="0" fontId="8" fillId="0" borderId="73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68" xfId="21" applyFont="1" applyFill="1" applyBorder="1" applyAlignment="1">
      <alignment horizontal="center" vertical="center" wrapText="1"/>
      <protection/>
    </xf>
    <xf numFmtId="0" fontId="8" fillId="0" borderId="49" xfId="21" applyFont="1" applyFill="1" applyBorder="1" applyAlignment="1">
      <alignment horizontal="center" vertical="center" wrapText="1"/>
      <protection/>
    </xf>
    <xf numFmtId="0" fontId="8" fillId="0" borderId="67" xfId="21" applyFont="1" applyFill="1" applyBorder="1" applyAlignment="1">
      <alignment horizontal="center" vertical="center" wrapText="1"/>
      <protection/>
    </xf>
    <xf numFmtId="0" fontId="8" fillId="0" borderId="50" xfId="21" applyFont="1" applyFill="1" applyBorder="1" applyAlignment="1">
      <alignment horizontal="center" vertical="center" wrapText="1"/>
      <protection/>
    </xf>
    <xf numFmtId="0" fontId="11" fillId="0" borderId="74" xfId="21" applyFont="1" applyFill="1" applyBorder="1" applyAlignment="1">
      <alignment horizontal="left" vertical="center" wrapText="1"/>
      <protection/>
    </xf>
    <xf numFmtId="0" fontId="11" fillId="0" borderId="75" xfId="21" applyFont="1" applyFill="1" applyBorder="1" applyAlignment="1">
      <alignment horizontal="left" vertical="center" wrapText="1"/>
      <protection/>
    </xf>
    <xf numFmtId="0" fontId="11" fillId="0" borderId="76" xfId="21" applyFont="1" applyFill="1" applyBorder="1" applyAlignment="1">
      <alignment horizontal="left" vertical="center" wrapText="1"/>
      <protection/>
    </xf>
    <xf numFmtId="0" fontId="8" fillId="0" borderId="25" xfId="21" applyFont="1" applyFill="1" applyBorder="1" applyAlignment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11" fillId="0" borderId="77" xfId="21" applyFont="1" applyFill="1" applyBorder="1" applyAlignment="1">
      <alignment horizontal="left" vertical="center" wrapText="1"/>
      <protection/>
    </xf>
    <xf numFmtId="0" fontId="11" fillId="0" borderId="78" xfId="21" applyFont="1" applyFill="1" applyBorder="1" applyAlignment="1">
      <alignment horizontal="left" vertical="center" wrapText="1"/>
      <protection/>
    </xf>
    <xf numFmtId="0" fontId="11" fillId="0" borderId="79" xfId="21" applyFont="1" applyFill="1" applyBorder="1" applyAlignment="1">
      <alignment horizontal="left" vertical="center" wrapText="1"/>
      <protection/>
    </xf>
    <xf numFmtId="0" fontId="11" fillId="0" borderId="15" xfId="21" applyFont="1" applyFill="1" applyBorder="1" applyAlignment="1">
      <alignment horizontal="left" vertical="center" wrapText="1"/>
      <protection/>
    </xf>
    <xf numFmtId="0" fontId="11" fillId="0" borderId="16" xfId="21" applyFont="1" applyFill="1" applyBorder="1" applyAlignment="1">
      <alignment horizontal="left" vertical="center" wrapText="1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3" fontId="2" fillId="0" borderId="6" xfId="21" applyNumberFormat="1" applyFont="1" applyFill="1" applyBorder="1" applyAlignment="1">
      <alignment horizontal="center" vertical="center" wrapText="1"/>
      <protection/>
    </xf>
    <xf numFmtId="3" fontId="2" fillId="0" borderId="17" xfId="21" applyNumberFormat="1" applyFont="1" applyFill="1" applyBorder="1" applyAlignment="1">
      <alignment horizontal="center" vertical="center" wrapText="1"/>
      <protection/>
    </xf>
    <xf numFmtId="3" fontId="2" fillId="0" borderId="40" xfId="21" applyNumberFormat="1" applyFont="1" applyFill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3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4" fontId="20" fillId="0" borderId="53" xfId="19" applyNumberFormat="1" applyFont="1" applyBorder="1" applyAlignment="1">
      <alignment horizontal="center" vertical="center"/>
      <protection/>
    </xf>
    <xf numFmtId="49" fontId="2" fillId="0" borderId="16" xfId="19" applyNumberFormat="1" applyFont="1" applyBorder="1" applyAlignment="1">
      <alignment horizontal="center" vertical="center"/>
      <protection/>
    </xf>
    <xf numFmtId="4" fontId="2" fillId="0" borderId="16" xfId="19" applyNumberFormat="1" applyBorder="1" applyAlignment="1">
      <alignment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autopoprawka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0"/>
  <sheetViews>
    <sheetView showGridLines="0" zoomScale="75" zoomScaleNormal="75" workbookViewId="0" topLeftCell="A4">
      <selection activeCell="L196" sqref="L196"/>
    </sheetView>
  </sheetViews>
  <sheetFormatPr defaultColWidth="9.00390625" defaultRowHeight="12.75"/>
  <cols>
    <col min="1" max="1" width="5.875" style="146" customWidth="1"/>
    <col min="2" max="2" width="8.125" style="146" customWidth="1"/>
    <col min="3" max="3" width="5.625" style="146" customWidth="1"/>
    <col min="4" max="4" width="49.625" style="147" customWidth="1"/>
    <col min="5" max="5" width="14.375" style="147" customWidth="1"/>
    <col min="6" max="6" width="13.625" style="147" customWidth="1"/>
    <col min="7" max="7" width="11.625" style="147" bestFit="1" customWidth="1"/>
    <col min="8" max="16384" width="9.125" style="147" customWidth="1"/>
  </cols>
  <sheetData>
    <row r="1" ht="9" customHeight="1"/>
    <row r="2" spans="1:6" ht="17.25" customHeight="1">
      <c r="A2" s="377" t="s">
        <v>378</v>
      </c>
      <c r="B2" s="377"/>
      <c r="C2" s="377"/>
      <c r="D2" s="377"/>
      <c r="E2" s="377"/>
      <c r="F2" s="377"/>
    </row>
    <row r="3" spans="1:6" ht="13.5" customHeight="1" thickBot="1">
      <c r="A3" s="148"/>
      <c r="B3" s="148"/>
      <c r="C3" s="148"/>
      <c r="D3" s="148"/>
      <c r="E3" s="148"/>
      <c r="F3" s="148"/>
    </row>
    <row r="4" spans="1:6" s="149" customFormat="1" ht="22.5" customHeight="1">
      <c r="A4" s="383" t="s">
        <v>146</v>
      </c>
      <c r="B4" s="385" t="s">
        <v>147</v>
      </c>
      <c r="C4" s="385" t="s">
        <v>148</v>
      </c>
      <c r="D4" s="385" t="s">
        <v>149</v>
      </c>
      <c r="E4" s="381" t="s">
        <v>150</v>
      </c>
      <c r="F4" s="381" t="s">
        <v>151</v>
      </c>
    </row>
    <row r="5" spans="1:6" s="149" customFormat="1" ht="15" customHeight="1" thickBot="1">
      <c r="A5" s="384"/>
      <c r="B5" s="382"/>
      <c r="C5" s="382"/>
      <c r="D5" s="382"/>
      <c r="E5" s="382"/>
      <c r="F5" s="382"/>
    </row>
    <row r="6" spans="1:6" s="151" customFormat="1" ht="7.5" customHeight="1" thickBot="1">
      <c r="A6" s="296">
        <v>1</v>
      </c>
      <c r="B6" s="296">
        <v>2</v>
      </c>
      <c r="C6" s="296">
        <v>3</v>
      </c>
      <c r="D6" s="296">
        <v>4</v>
      </c>
      <c r="E6" s="296">
        <v>5</v>
      </c>
      <c r="F6" s="296">
        <v>6</v>
      </c>
    </row>
    <row r="7" spans="1:6" s="156" customFormat="1" ht="23.25" customHeight="1" hidden="1" thickBot="1">
      <c r="A7" s="294" t="s">
        <v>152</v>
      </c>
      <c r="B7" s="295"/>
      <c r="C7" s="199"/>
      <c r="D7" s="199" t="s">
        <v>153</v>
      </c>
      <c r="E7" s="201">
        <f>E17+E32</f>
        <v>0</v>
      </c>
      <c r="F7" s="201">
        <f>F17+F32+F8+F26+F28+F30</f>
        <v>0</v>
      </c>
    </row>
    <row r="8" spans="1:6" s="161" customFormat="1" ht="23.25" customHeight="1" hidden="1">
      <c r="A8" s="157"/>
      <c r="B8" s="158" t="s">
        <v>154</v>
      </c>
      <c r="C8" s="159"/>
      <c r="D8" s="159" t="s">
        <v>155</v>
      </c>
      <c r="E8" s="160">
        <f>SUM(E16:E18)</f>
        <v>0</v>
      </c>
      <c r="F8" s="160">
        <f>SUM(F9:F16)</f>
        <v>0</v>
      </c>
    </row>
    <row r="9" spans="1:6" s="167" customFormat="1" ht="16.5" customHeight="1" hidden="1">
      <c r="A9" s="162"/>
      <c r="B9" s="163"/>
      <c r="C9" s="164" t="s">
        <v>156</v>
      </c>
      <c r="D9" s="165" t="s">
        <v>157</v>
      </c>
      <c r="E9" s="166"/>
      <c r="F9" s="166"/>
    </row>
    <row r="10" spans="1:6" s="167" customFormat="1" ht="16.5" customHeight="1" hidden="1">
      <c r="A10" s="162"/>
      <c r="B10" s="168"/>
      <c r="C10" s="169" t="s">
        <v>158</v>
      </c>
      <c r="D10" s="170" t="s">
        <v>159</v>
      </c>
      <c r="E10" s="171"/>
      <c r="F10" s="171"/>
    </row>
    <row r="11" spans="1:6" s="167" customFormat="1" ht="16.5" customHeight="1" hidden="1">
      <c r="A11" s="162"/>
      <c r="B11" s="168"/>
      <c r="C11" s="169" t="s">
        <v>160</v>
      </c>
      <c r="D11" s="170" t="s">
        <v>161</v>
      </c>
      <c r="E11" s="171"/>
      <c r="F11" s="171"/>
    </row>
    <row r="12" spans="1:6" s="167" customFormat="1" ht="16.5" customHeight="1" hidden="1">
      <c r="A12" s="162"/>
      <c r="B12" s="168"/>
      <c r="C12" s="169" t="s">
        <v>162</v>
      </c>
      <c r="D12" s="170" t="s">
        <v>163</v>
      </c>
      <c r="E12" s="171"/>
      <c r="F12" s="171"/>
    </row>
    <row r="13" spans="1:6" s="167" customFormat="1" ht="16.5" customHeight="1" hidden="1">
      <c r="A13" s="162"/>
      <c r="B13" s="168"/>
      <c r="C13" s="169" t="s">
        <v>164</v>
      </c>
      <c r="D13" s="170" t="s">
        <v>165</v>
      </c>
      <c r="E13" s="171"/>
      <c r="F13" s="171"/>
    </row>
    <row r="14" spans="1:6" s="167" customFormat="1" ht="16.5" customHeight="1" hidden="1">
      <c r="A14" s="162"/>
      <c r="B14" s="168"/>
      <c r="C14" s="169" t="s">
        <v>166</v>
      </c>
      <c r="D14" s="170" t="s">
        <v>167</v>
      </c>
      <c r="E14" s="171"/>
      <c r="F14" s="171"/>
    </row>
    <row r="15" spans="1:6" s="167" customFormat="1" ht="16.5" customHeight="1" hidden="1">
      <c r="A15" s="162"/>
      <c r="B15" s="168"/>
      <c r="C15" s="169" t="s">
        <v>168</v>
      </c>
      <c r="D15" s="170" t="s">
        <v>169</v>
      </c>
      <c r="E15" s="171"/>
      <c r="F15" s="171"/>
    </row>
    <row r="16" spans="1:6" s="167" customFormat="1" ht="16.5" customHeight="1" hidden="1">
      <c r="A16" s="172"/>
      <c r="B16" s="168"/>
      <c r="C16" s="173" t="s">
        <v>170</v>
      </c>
      <c r="D16" s="170" t="s">
        <v>171</v>
      </c>
      <c r="E16" s="171"/>
      <c r="F16" s="171"/>
    </row>
    <row r="17" spans="1:6" s="161" customFormat="1" ht="28.5" customHeight="1" hidden="1">
      <c r="A17" s="157"/>
      <c r="B17" s="174" t="s">
        <v>172</v>
      </c>
      <c r="C17" s="175"/>
      <c r="D17" s="293" t="s">
        <v>173</v>
      </c>
      <c r="E17" s="176">
        <f>SUM(E18:E20)</f>
        <v>0</v>
      </c>
      <c r="F17" s="176">
        <f>SUM(F21:F25)</f>
        <v>0</v>
      </c>
    </row>
    <row r="18" spans="1:6" s="167" customFormat="1" ht="21.75" customHeight="1" hidden="1">
      <c r="A18" s="162"/>
      <c r="B18" s="163"/>
      <c r="C18" s="164" t="s">
        <v>174</v>
      </c>
      <c r="D18" s="165" t="s">
        <v>175</v>
      </c>
      <c r="E18" s="166"/>
      <c r="F18" s="166"/>
    </row>
    <row r="19" spans="1:6" s="167" customFormat="1" ht="38.25" hidden="1">
      <c r="A19" s="162"/>
      <c r="B19" s="177"/>
      <c r="C19" s="169" t="s">
        <v>176</v>
      </c>
      <c r="D19" s="178" t="s">
        <v>177</v>
      </c>
      <c r="E19" s="179"/>
      <c r="F19" s="171"/>
    </row>
    <row r="20" spans="1:6" s="167" customFormat="1" ht="38.25" hidden="1">
      <c r="A20" s="172"/>
      <c r="B20" s="180"/>
      <c r="C20" s="180">
        <v>6298</v>
      </c>
      <c r="D20" s="181" t="s">
        <v>178</v>
      </c>
      <c r="E20" s="182"/>
      <c r="F20" s="171"/>
    </row>
    <row r="21" spans="1:6" s="167" customFormat="1" ht="19.5" customHeight="1" hidden="1">
      <c r="A21" s="162"/>
      <c r="B21" s="168"/>
      <c r="C21" s="169" t="s">
        <v>179</v>
      </c>
      <c r="D21" s="178" t="s">
        <v>180</v>
      </c>
      <c r="E21" s="171">
        <v>5000</v>
      </c>
      <c r="F21" s="171"/>
    </row>
    <row r="22" spans="1:6" s="167" customFormat="1" ht="19.5" customHeight="1" hidden="1">
      <c r="A22" s="162"/>
      <c r="B22" s="168"/>
      <c r="C22" s="169"/>
      <c r="D22" s="178"/>
      <c r="E22" s="171"/>
      <c r="F22" s="171"/>
    </row>
    <row r="23" spans="1:6" s="167" customFormat="1" ht="12.75" hidden="1">
      <c r="A23" s="162"/>
      <c r="B23" s="177"/>
      <c r="C23" s="169" t="s">
        <v>181</v>
      </c>
      <c r="D23" s="178" t="s">
        <v>180</v>
      </c>
      <c r="E23" s="179"/>
      <c r="F23" s="171"/>
    </row>
    <row r="24" spans="1:6" s="167" customFormat="1" ht="26.25" customHeight="1" hidden="1">
      <c r="A24" s="172"/>
      <c r="B24" s="180"/>
      <c r="C24" s="180">
        <v>6059</v>
      </c>
      <c r="D24" s="178" t="s">
        <v>180</v>
      </c>
      <c r="E24" s="182"/>
      <c r="F24" s="179"/>
    </row>
    <row r="25" spans="1:6" s="167" customFormat="1" ht="38.25" hidden="1">
      <c r="A25" s="172"/>
      <c r="B25" s="177"/>
      <c r="C25" s="177">
        <v>6210</v>
      </c>
      <c r="D25" s="178" t="s">
        <v>182</v>
      </c>
      <c r="E25" s="166"/>
      <c r="F25" s="166"/>
    </row>
    <row r="26" spans="1:6" s="161" customFormat="1" ht="23.25" customHeight="1" hidden="1">
      <c r="A26" s="172"/>
      <c r="B26" s="174" t="s">
        <v>183</v>
      </c>
      <c r="C26" s="175"/>
      <c r="D26" s="175" t="s">
        <v>184</v>
      </c>
      <c r="E26" s="176">
        <f>E27</f>
        <v>0</v>
      </c>
      <c r="F26" s="176">
        <f>F27</f>
        <v>0</v>
      </c>
    </row>
    <row r="27" spans="1:6" s="167" customFormat="1" ht="19.5" customHeight="1" hidden="1">
      <c r="A27" s="172"/>
      <c r="B27" s="163"/>
      <c r="C27" s="183" t="s">
        <v>168</v>
      </c>
      <c r="D27" s="165" t="s">
        <v>169</v>
      </c>
      <c r="E27" s="166"/>
      <c r="F27" s="166"/>
    </row>
    <row r="28" spans="1:6" s="161" customFormat="1" ht="23.25" customHeight="1" hidden="1">
      <c r="A28" s="172"/>
      <c r="B28" s="174" t="s">
        <v>185</v>
      </c>
      <c r="C28" s="175"/>
      <c r="D28" s="175" t="s">
        <v>186</v>
      </c>
      <c r="E28" s="176">
        <f>E29</f>
        <v>0</v>
      </c>
      <c r="F28" s="176">
        <f>F29</f>
        <v>0</v>
      </c>
    </row>
    <row r="29" spans="1:6" s="167" customFormat="1" ht="19.5" customHeight="1" hidden="1">
      <c r="A29" s="172"/>
      <c r="B29" s="163"/>
      <c r="C29" s="183" t="s">
        <v>187</v>
      </c>
      <c r="D29" s="184" t="s">
        <v>188</v>
      </c>
      <c r="E29" s="166"/>
      <c r="F29" s="166"/>
    </row>
    <row r="30" spans="1:6" s="161" customFormat="1" ht="23.25" customHeight="1" hidden="1">
      <c r="A30" s="172"/>
      <c r="B30" s="174" t="s">
        <v>189</v>
      </c>
      <c r="C30" s="175"/>
      <c r="D30" s="175" t="s">
        <v>190</v>
      </c>
      <c r="E30" s="176">
        <f>E31</f>
        <v>0</v>
      </c>
      <c r="F30" s="176">
        <f>F31</f>
        <v>0</v>
      </c>
    </row>
    <row r="31" spans="1:6" s="167" customFormat="1" ht="19.5" customHeight="1" hidden="1">
      <c r="A31" s="172"/>
      <c r="B31" s="163"/>
      <c r="C31" s="183" t="s">
        <v>179</v>
      </c>
      <c r="D31" s="184" t="s">
        <v>180</v>
      </c>
      <c r="E31" s="166"/>
      <c r="F31" s="166"/>
    </row>
    <row r="32" spans="1:6" s="161" customFormat="1" ht="22.5" customHeight="1" hidden="1">
      <c r="A32" s="185"/>
      <c r="B32" s="174" t="s">
        <v>191</v>
      </c>
      <c r="C32" s="175"/>
      <c r="D32" s="175" t="s">
        <v>192</v>
      </c>
      <c r="E32" s="176">
        <f>E33</f>
        <v>0</v>
      </c>
      <c r="F32" s="176">
        <f>F33</f>
        <v>0</v>
      </c>
    </row>
    <row r="33" spans="1:6" s="167" customFormat="1" ht="19.5" customHeight="1" hidden="1" thickBot="1">
      <c r="A33" s="162"/>
      <c r="B33" s="163"/>
      <c r="C33" s="183" t="s">
        <v>193</v>
      </c>
      <c r="D33" s="165" t="s">
        <v>194</v>
      </c>
      <c r="E33" s="166"/>
      <c r="F33" s="166"/>
    </row>
    <row r="34" spans="1:6" s="156" customFormat="1" ht="22.5" customHeight="1" hidden="1" thickBot="1">
      <c r="A34" s="152" t="s">
        <v>195</v>
      </c>
      <c r="B34" s="153"/>
      <c r="C34" s="154"/>
      <c r="D34" s="154" t="s">
        <v>196</v>
      </c>
      <c r="E34" s="155">
        <f>E35</f>
        <v>0</v>
      </c>
      <c r="F34" s="155">
        <f>F35</f>
        <v>0</v>
      </c>
    </row>
    <row r="35" spans="1:6" s="161" customFormat="1" ht="22.5" customHeight="1" hidden="1">
      <c r="A35" s="157"/>
      <c r="B35" s="158" t="s">
        <v>197</v>
      </c>
      <c r="C35" s="159"/>
      <c r="D35" s="159" t="s">
        <v>198</v>
      </c>
      <c r="E35" s="160">
        <f>E36</f>
        <v>0</v>
      </c>
      <c r="F35" s="160">
        <f>F36</f>
        <v>0</v>
      </c>
    </row>
    <row r="36" spans="1:6" s="167" customFormat="1" ht="59.25" customHeight="1" hidden="1">
      <c r="A36" s="186"/>
      <c r="B36" s="187"/>
      <c r="C36" s="188" t="s">
        <v>199</v>
      </c>
      <c r="D36" s="189" t="s">
        <v>200</v>
      </c>
      <c r="E36" s="190"/>
      <c r="F36" s="190"/>
    </row>
    <row r="37" spans="1:6" s="167" customFormat="1" ht="8.25" customHeight="1" hidden="1">
      <c r="A37" s="191"/>
      <c r="B37" s="192"/>
      <c r="C37" s="193"/>
      <c r="D37" s="194"/>
      <c r="E37" s="195"/>
      <c r="F37" s="195"/>
    </row>
    <row r="38" spans="1:6" s="151" customFormat="1" ht="7.5" customHeight="1" hidden="1">
      <c r="A38" s="196">
        <v>1</v>
      </c>
      <c r="B38" s="196">
        <v>2</v>
      </c>
      <c r="C38" s="196">
        <v>3</v>
      </c>
      <c r="D38" s="196">
        <v>4</v>
      </c>
      <c r="E38" s="196">
        <v>5</v>
      </c>
      <c r="F38" s="196">
        <v>6</v>
      </c>
    </row>
    <row r="39" spans="1:6" s="156" customFormat="1" ht="33.75" customHeight="1" hidden="1" thickBot="1">
      <c r="A39" s="197">
        <v>400</v>
      </c>
      <c r="B39" s="198"/>
      <c r="C39" s="199"/>
      <c r="D39" s="200" t="s">
        <v>201</v>
      </c>
      <c r="E39" s="201">
        <f>E40</f>
        <v>0</v>
      </c>
      <c r="F39" s="201">
        <f>F40</f>
        <v>0</v>
      </c>
    </row>
    <row r="40" spans="1:6" s="161" customFormat="1" ht="22.5" customHeight="1" hidden="1">
      <c r="A40" s="202"/>
      <c r="B40" s="159">
        <v>40002</v>
      </c>
      <c r="C40" s="159"/>
      <c r="D40" s="159" t="s">
        <v>202</v>
      </c>
      <c r="E40" s="160">
        <f>E41</f>
        <v>0</v>
      </c>
      <c r="F40" s="160">
        <f>SUM(F42:F43)</f>
        <v>0</v>
      </c>
    </row>
    <row r="41" spans="1:6" s="167" customFormat="1" ht="19.5" customHeight="1" hidden="1">
      <c r="A41" s="162"/>
      <c r="B41" s="163"/>
      <c r="C41" s="183" t="s">
        <v>174</v>
      </c>
      <c r="D41" s="165" t="s">
        <v>175</v>
      </c>
      <c r="E41" s="182"/>
      <c r="F41" s="166"/>
    </row>
    <row r="42" spans="1:6" s="167" customFormat="1" ht="19.5" customHeight="1" hidden="1">
      <c r="A42" s="162"/>
      <c r="B42" s="168"/>
      <c r="C42" s="173" t="s">
        <v>203</v>
      </c>
      <c r="D42" s="178" t="s">
        <v>204</v>
      </c>
      <c r="E42" s="179"/>
      <c r="F42" s="171"/>
    </row>
    <row r="43" spans="1:6" s="167" customFormat="1" ht="19.5" customHeight="1" hidden="1" thickBot="1">
      <c r="A43" s="162"/>
      <c r="B43" s="168"/>
      <c r="C43" s="173" t="s">
        <v>205</v>
      </c>
      <c r="D43" s="170" t="s">
        <v>206</v>
      </c>
      <c r="E43" s="171"/>
      <c r="F43" s="171"/>
    </row>
    <row r="44" spans="1:6" s="156" customFormat="1" ht="23.25" customHeight="1" hidden="1" thickBot="1">
      <c r="A44" s="154">
        <v>600</v>
      </c>
      <c r="B44" s="203"/>
      <c r="C44" s="154"/>
      <c r="D44" s="154" t="s">
        <v>207</v>
      </c>
      <c r="E44" s="155">
        <f>E47</f>
        <v>0</v>
      </c>
      <c r="F44" s="155">
        <f>F47+F45</f>
        <v>0</v>
      </c>
    </row>
    <row r="45" spans="1:6" s="161" customFormat="1" ht="17.25" customHeight="1" hidden="1">
      <c r="A45" s="202"/>
      <c r="B45" s="204">
        <v>60014</v>
      </c>
      <c r="C45" s="204"/>
      <c r="D45" s="204" t="s">
        <v>208</v>
      </c>
      <c r="E45" s="205">
        <f>E46</f>
        <v>0</v>
      </c>
      <c r="F45" s="205">
        <f>F46</f>
        <v>0</v>
      </c>
    </row>
    <row r="46" spans="1:6" s="167" customFormat="1" ht="26.25" customHeight="1" hidden="1">
      <c r="A46" s="206"/>
      <c r="B46" s="163"/>
      <c r="C46" s="183" t="s">
        <v>209</v>
      </c>
      <c r="D46" s="184" t="s">
        <v>210</v>
      </c>
      <c r="E46" s="166"/>
      <c r="F46" s="166"/>
    </row>
    <row r="47" spans="1:6" s="161" customFormat="1" ht="18" customHeight="1" hidden="1">
      <c r="A47" s="206"/>
      <c r="B47" s="175">
        <v>60016</v>
      </c>
      <c r="C47" s="175"/>
      <c r="D47" s="175" t="s">
        <v>211</v>
      </c>
      <c r="E47" s="176">
        <f>E48</f>
        <v>0</v>
      </c>
      <c r="F47" s="176">
        <f>SUM(F49:F54)</f>
        <v>0</v>
      </c>
    </row>
    <row r="48" spans="1:6" s="167" customFormat="1" ht="26.25" customHeight="1" hidden="1">
      <c r="A48" s="207"/>
      <c r="B48" s="163"/>
      <c r="C48" s="183" t="s">
        <v>212</v>
      </c>
      <c r="D48" s="184" t="s">
        <v>213</v>
      </c>
      <c r="E48" s="182"/>
      <c r="F48" s="166"/>
    </row>
    <row r="49" spans="1:6" s="167" customFormat="1" ht="19.5" customHeight="1" hidden="1">
      <c r="A49" s="162"/>
      <c r="B49" s="168"/>
      <c r="C49" s="169" t="s">
        <v>160</v>
      </c>
      <c r="D49" s="170" t="s">
        <v>161</v>
      </c>
      <c r="E49" s="171"/>
      <c r="F49" s="171"/>
    </row>
    <row r="50" spans="1:6" s="167" customFormat="1" ht="19.5" customHeight="1" hidden="1">
      <c r="A50" s="162"/>
      <c r="B50" s="168"/>
      <c r="C50" s="169" t="s">
        <v>164</v>
      </c>
      <c r="D50" s="170" t="s">
        <v>165</v>
      </c>
      <c r="E50" s="171"/>
      <c r="F50" s="171"/>
    </row>
    <row r="51" spans="1:6" s="167" customFormat="1" ht="19.5" customHeight="1" hidden="1">
      <c r="A51" s="162"/>
      <c r="B51" s="168"/>
      <c r="C51" s="169" t="s">
        <v>166</v>
      </c>
      <c r="D51" s="170" t="s">
        <v>167</v>
      </c>
      <c r="E51" s="171"/>
      <c r="F51" s="171"/>
    </row>
    <row r="52" spans="1:6" s="167" customFormat="1" ht="19.5" customHeight="1" hidden="1">
      <c r="A52" s="162"/>
      <c r="B52" s="168"/>
      <c r="C52" s="169" t="s">
        <v>214</v>
      </c>
      <c r="D52" s="170" t="s">
        <v>215</v>
      </c>
      <c r="E52" s="171"/>
      <c r="F52" s="171"/>
    </row>
    <row r="53" spans="1:6" s="167" customFormat="1" ht="19.5" customHeight="1" hidden="1">
      <c r="A53" s="162"/>
      <c r="B53" s="168"/>
      <c r="C53" s="169" t="s">
        <v>168</v>
      </c>
      <c r="D53" s="170" t="s">
        <v>169</v>
      </c>
      <c r="E53" s="171"/>
      <c r="F53" s="171"/>
    </row>
    <row r="54" spans="1:6" s="167" customFormat="1" ht="19.5" customHeight="1" hidden="1" thickBot="1">
      <c r="A54" s="162"/>
      <c r="B54" s="168"/>
      <c r="C54" s="173" t="s">
        <v>179</v>
      </c>
      <c r="D54" s="170" t="s">
        <v>180</v>
      </c>
      <c r="E54" s="171"/>
      <c r="F54" s="171"/>
    </row>
    <row r="55" spans="1:7" s="156" customFormat="1" ht="22.5" customHeight="1" hidden="1" thickBot="1">
      <c r="A55" s="154">
        <v>700</v>
      </c>
      <c r="B55" s="203"/>
      <c r="C55" s="154"/>
      <c r="D55" s="154" t="s">
        <v>216</v>
      </c>
      <c r="E55" s="155">
        <f>E56</f>
        <v>0</v>
      </c>
      <c r="F55" s="155">
        <f>F56+F68</f>
        <v>0</v>
      </c>
      <c r="G55" s="208"/>
    </row>
    <row r="56" spans="1:6" s="161" customFormat="1" ht="22.5" customHeight="1" hidden="1">
      <c r="A56" s="209"/>
      <c r="B56" s="159">
        <v>70005</v>
      </c>
      <c r="C56" s="159"/>
      <c r="D56" s="159" t="s">
        <v>217</v>
      </c>
      <c r="E56" s="160">
        <f>SUM(E57:E62)</f>
        <v>0</v>
      </c>
      <c r="F56" s="160">
        <f>SUM(F63:F67)</f>
        <v>0</v>
      </c>
    </row>
    <row r="57" spans="1:6" s="167" customFormat="1" ht="25.5" hidden="1">
      <c r="A57" s="172"/>
      <c r="B57" s="210"/>
      <c r="C57" s="164" t="s">
        <v>218</v>
      </c>
      <c r="D57" s="211" t="s">
        <v>219</v>
      </c>
      <c r="E57" s="182"/>
      <c r="F57" s="182"/>
    </row>
    <row r="58" spans="1:6" s="167" customFormat="1" ht="19.5" customHeight="1" hidden="1">
      <c r="A58" s="212"/>
      <c r="B58" s="210"/>
      <c r="C58" s="164" t="s">
        <v>220</v>
      </c>
      <c r="D58" s="213" t="s">
        <v>221</v>
      </c>
      <c r="E58" s="182"/>
      <c r="F58" s="182"/>
    </row>
    <row r="59" spans="1:6" s="167" customFormat="1" ht="51" hidden="1">
      <c r="A59" s="172"/>
      <c r="B59" s="214"/>
      <c r="C59" s="169" t="s">
        <v>199</v>
      </c>
      <c r="D59" s="181" t="s">
        <v>200</v>
      </c>
      <c r="E59" s="179"/>
      <c r="F59" s="171"/>
    </row>
    <row r="60" spans="1:6" s="167" customFormat="1" ht="18.75" customHeight="1" hidden="1">
      <c r="A60" s="162"/>
      <c r="B60" s="168"/>
      <c r="C60" s="169" t="s">
        <v>193</v>
      </c>
      <c r="D60" s="215" t="s">
        <v>194</v>
      </c>
      <c r="E60" s="179"/>
      <c r="F60" s="171"/>
    </row>
    <row r="61" spans="1:6" s="167" customFormat="1" ht="19.5" customHeight="1" hidden="1">
      <c r="A61" s="162"/>
      <c r="B61" s="168"/>
      <c r="C61" s="169" t="s">
        <v>222</v>
      </c>
      <c r="D61" s="170" t="s">
        <v>223</v>
      </c>
      <c r="E61" s="179"/>
      <c r="F61" s="171"/>
    </row>
    <row r="62" spans="1:6" s="167" customFormat="1" ht="28.5" customHeight="1" hidden="1">
      <c r="A62" s="162"/>
      <c r="B62" s="168"/>
      <c r="C62" s="177">
        <v>6298</v>
      </c>
      <c r="D62" s="178" t="s">
        <v>178</v>
      </c>
      <c r="E62" s="179"/>
      <c r="F62" s="171"/>
    </row>
    <row r="63" spans="1:6" s="167" customFormat="1" ht="19.5" customHeight="1" hidden="1">
      <c r="A63" s="162"/>
      <c r="B63" s="168"/>
      <c r="C63" s="169" t="s">
        <v>168</v>
      </c>
      <c r="D63" s="170" t="s">
        <v>169</v>
      </c>
      <c r="E63" s="171"/>
      <c r="F63" s="171"/>
    </row>
    <row r="64" spans="1:6" s="167" customFormat="1" ht="19.5" customHeight="1" hidden="1">
      <c r="A64" s="172"/>
      <c r="B64" s="168"/>
      <c r="C64" s="169" t="s">
        <v>224</v>
      </c>
      <c r="D64" s="178" t="s">
        <v>225</v>
      </c>
      <c r="E64" s="171"/>
      <c r="F64" s="171"/>
    </row>
    <row r="65" spans="1:6" s="167" customFormat="1" ht="19.5" customHeight="1" hidden="1">
      <c r="A65" s="162"/>
      <c r="B65" s="168"/>
      <c r="C65" s="169" t="s">
        <v>209</v>
      </c>
      <c r="D65" s="170" t="s">
        <v>210</v>
      </c>
      <c r="E65" s="171"/>
      <c r="F65" s="171"/>
    </row>
    <row r="66" spans="1:6" s="167" customFormat="1" ht="19.5" customHeight="1" hidden="1">
      <c r="A66" s="162"/>
      <c r="B66" s="168"/>
      <c r="C66" s="169" t="s">
        <v>226</v>
      </c>
      <c r="D66" s="216" t="s">
        <v>227</v>
      </c>
      <c r="E66" s="171"/>
      <c r="F66" s="171"/>
    </row>
    <row r="67" spans="1:6" s="167" customFormat="1" ht="19.5" customHeight="1" hidden="1">
      <c r="A67" s="172"/>
      <c r="B67" s="168"/>
      <c r="C67" s="173" t="s">
        <v>179</v>
      </c>
      <c r="D67" s="170" t="s">
        <v>180</v>
      </c>
      <c r="E67" s="171"/>
      <c r="F67" s="171"/>
    </row>
    <row r="68" spans="1:6" s="161" customFormat="1" ht="22.5" customHeight="1" hidden="1">
      <c r="A68" s="209"/>
      <c r="B68" s="175">
        <v>70095</v>
      </c>
      <c r="C68" s="175"/>
      <c r="D68" s="175" t="s">
        <v>192</v>
      </c>
      <c r="E68" s="176">
        <f>SUM(E69:E71)</f>
        <v>0</v>
      </c>
      <c r="F68" s="176">
        <f>SUM(F69:F71)</f>
        <v>0</v>
      </c>
    </row>
    <row r="69" spans="1:6" s="167" customFormat="1" ht="19.5" customHeight="1" hidden="1">
      <c r="A69" s="162"/>
      <c r="B69" s="163"/>
      <c r="C69" s="164" t="s">
        <v>205</v>
      </c>
      <c r="D69" s="165" t="s">
        <v>206</v>
      </c>
      <c r="E69" s="166"/>
      <c r="F69" s="166"/>
    </row>
    <row r="70" spans="1:6" s="167" customFormat="1" ht="19.5" customHeight="1" hidden="1">
      <c r="A70" s="162"/>
      <c r="B70" s="168"/>
      <c r="C70" s="169" t="s">
        <v>168</v>
      </c>
      <c r="D70" s="170" t="s">
        <v>169</v>
      </c>
      <c r="E70" s="171"/>
      <c r="F70" s="171"/>
    </row>
    <row r="71" spans="1:6" s="167" customFormat="1" ht="19.5" customHeight="1" hidden="1" thickBot="1">
      <c r="A71" s="162"/>
      <c r="B71" s="168"/>
      <c r="C71" s="173" t="s">
        <v>209</v>
      </c>
      <c r="D71" s="170" t="s">
        <v>210</v>
      </c>
      <c r="E71" s="171"/>
      <c r="F71" s="171"/>
    </row>
    <row r="72" spans="1:6" s="156" customFormat="1" ht="20.25" customHeight="1" hidden="1" thickBot="1">
      <c r="A72" s="154">
        <v>710</v>
      </c>
      <c r="B72" s="203"/>
      <c r="C72" s="154"/>
      <c r="D72" s="154" t="s">
        <v>228</v>
      </c>
      <c r="E72" s="155">
        <f>E78+E73</f>
        <v>0</v>
      </c>
      <c r="F72" s="155">
        <f>F73</f>
        <v>0</v>
      </c>
    </row>
    <row r="73" spans="1:6" s="161" customFormat="1" ht="18.75" customHeight="1" hidden="1">
      <c r="A73" s="209"/>
      <c r="B73" s="159">
        <v>71004</v>
      </c>
      <c r="C73" s="159"/>
      <c r="D73" s="159" t="s">
        <v>229</v>
      </c>
      <c r="E73" s="160"/>
      <c r="F73" s="160">
        <f>F74</f>
        <v>0</v>
      </c>
    </row>
    <row r="74" spans="1:6" s="167" customFormat="1" ht="21.75" customHeight="1" hidden="1">
      <c r="A74" s="186"/>
      <c r="B74" s="217"/>
      <c r="C74" s="188" t="s">
        <v>168</v>
      </c>
      <c r="D74" s="189" t="s">
        <v>169</v>
      </c>
      <c r="E74" s="190"/>
      <c r="F74" s="190"/>
    </row>
    <row r="75" spans="1:6" s="167" customFormat="1" ht="8.25" customHeight="1" hidden="1">
      <c r="A75" s="191"/>
      <c r="B75" s="192"/>
      <c r="C75" s="193"/>
      <c r="D75" s="194"/>
      <c r="E75" s="195"/>
      <c r="F75" s="195"/>
    </row>
    <row r="76" spans="1:6" s="151" customFormat="1" ht="7.5" customHeight="1" hidden="1" thickBot="1">
      <c r="A76" s="218">
        <v>1</v>
      </c>
      <c r="B76" s="218">
        <v>2</v>
      </c>
      <c r="C76" s="218">
        <v>3</v>
      </c>
      <c r="D76" s="218">
        <v>4</v>
      </c>
      <c r="E76" s="218">
        <v>5</v>
      </c>
      <c r="F76" s="218">
        <v>6</v>
      </c>
    </row>
    <row r="77" spans="1:6" s="156" customFormat="1" ht="20.25" customHeight="1" thickBot="1">
      <c r="A77" s="154">
        <v>750</v>
      </c>
      <c r="B77" s="203"/>
      <c r="C77" s="154"/>
      <c r="D77" s="154" t="s">
        <v>230</v>
      </c>
      <c r="E77" s="155">
        <f>E90+E78+E84+E121</f>
        <v>13360</v>
      </c>
      <c r="F77" s="155">
        <f>F90+F78+F84+F121</f>
        <v>0</v>
      </c>
    </row>
    <row r="78" spans="1:6" s="161" customFormat="1" ht="18.75" customHeight="1" hidden="1">
      <c r="A78" s="209"/>
      <c r="B78" s="159">
        <v>75011</v>
      </c>
      <c r="C78" s="159"/>
      <c r="D78" s="159" t="s">
        <v>231</v>
      </c>
      <c r="E78" s="160">
        <f>SUM(E79:E80)</f>
        <v>0</v>
      </c>
      <c r="F78" s="160">
        <f>SUM(F81:F83)</f>
        <v>0</v>
      </c>
    </row>
    <row r="79" spans="1:6" s="167" customFormat="1" ht="51" hidden="1">
      <c r="A79" s="172"/>
      <c r="B79" s="219"/>
      <c r="C79" s="164" t="s">
        <v>232</v>
      </c>
      <c r="D79" s="184" t="s">
        <v>233</v>
      </c>
      <c r="E79" s="182"/>
      <c r="F79" s="166"/>
    </row>
    <row r="80" spans="1:6" s="167" customFormat="1" ht="38.25" hidden="1">
      <c r="A80" s="162"/>
      <c r="B80" s="177"/>
      <c r="C80" s="169" t="s">
        <v>234</v>
      </c>
      <c r="D80" s="178" t="s">
        <v>235</v>
      </c>
      <c r="E80" s="179"/>
      <c r="F80" s="171"/>
    </row>
    <row r="81" spans="1:6" s="167" customFormat="1" ht="16.5" customHeight="1" hidden="1">
      <c r="A81" s="162"/>
      <c r="B81" s="168"/>
      <c r="C81" s="169" t="s">
        <v>156</v>
      </c>
      <c r="D81" s="170" t="s">
        <v>157</v>
      </c>
      <c r="E81" s="171"/>
      <c r="F81" s="171"/>
    </row>
    <row r="82" spans="1:6" s="167" customFormat="1" ht="16.5" customHeight="1" hidden="1">
      <c r="A82" s="162"/>
      <c r="B82" s="168"/>
      <c r="C82" s="169" t="s">
        <v>160</v>
      </c>
      <c r="D82" s="170" t="s">
        <v>161</v>
      </c>
      <c r="E82" s="171"/>
      <c r="F82" s="171"/>
    </row>
    <row r="83" spans="1:6" s="167" customFormat="1" ht="16.5" customHeight="1" hidden="1">
      <c r="A83" s="162"/>
      <c r="B83" s="168"/>
      <c r="C83" s="173" t="s">
        <v>162</v>
      </c>
      <c r="D83" s="170" t="s">
        <v>163</v>
      </c>
      <c r="E83" s="171"/>
      <c r="F83" s="171"/>
    </row>
    <row r="84" spans="1:6" s="161" customFormat="1" ht="22.5" customHeight="1" hidden="1">
      <c r="A84" s="220"/>
      <c r="B84" s="175">
        <v>75022</v>
      </c>
      <c r="C84" s="175"/>
      <c r="D84" s="175" t="s">
        <v>236</v>
      </c>
      <c r="E84" s="176"/>
      <c r="F84" s="176">
        <f>SUM(F85:F89)</f>
        <v>0</v>
      </c>
    </row>
    <row r="85" spans="1:6" s="167" customFormat="1" ht="15.75" customHeight="1" hidden="1">
      <c r="A85" s="162"/>
      <c r="B85" s="163"/>
      <c r="C85" s="164" t="s">
        <v>237</v>
      </c>
      <c r="D85" s="165" t="s">
        <v>238</v>
      </c>
      <c r="E85" s="166"/>
      <c r="F85" s="166"/>
    </row>
    <row r="86" spans="1:6" s="167" customFormat="1" ht="15.75" customHeight="1" hidden="1">
      <c r="A86" s="162"/>
      <c r="B86" s="168"/>
      <c r="C86" s="169" t="s">
        <v>166</v>
      </c>
      <c r="D86" s="170" t="s">
        <v>167</v>
      </c>
      <c r="E86" s="171"/>
      <c r="F86" s="171"/>
    </row>
    <row r="87" spans="1:6" s="167" customFormat="1" ht="15.75" customHeight="1" hidden="1">
      <c r="A87" s="162"/>
      <c r="B87" s="168"/>
      <c r="C87" s="169" t="s">
        <v>239</v>
      </c>
      <c r="D87" s="170" t="s">
        <v>240</v>
      </c>
      <c r="E87" s="171"/>
      <c r="F87" s="171"/>
    </row>
    <row r="88" spans="1:6" s="167" customFormat="1" ht="15.75" customHeight="1" hidden="1">
      <c r="A88" s="162"/>
      <c r="B88" s="168"/>
      <c r="C88" s="169" t="s">
        <v>168</v>
      </c>
      <c r="D88" s="170" t="s">
        <v>169</v>
      </c>
      <c r="E88" s="171"/>
      <c r="F88" s="171"/>
    </row>
    <row r="89" spans="1:6" s="167" customFormat="1" ht="15.75" customHeight="1" hidden="1">
      <c r="A89" s="162"/>
      <c r="B89" s="168"/>
      <c r="C89" s="173" t="s">
        <v>241</v>
      </c>
      <c r="D89" s="170" t="s">
        <v>242</v>
      </c>
      <c r="E89" s="171"/>
      <c r="F89" s="171"/>
    </row>
    <row r="90" spans="1:6" s="161" customFormat="1" ht="22.5" customHeight="1">
      <c r="A90" s="220"/>
      <c r="B90" s="175">
        <v>75023</v>
      </c>
      <c r="C90" s="175"/>
      <c r="D90" s="175" t="s">
        <v>243</v>
      </c>
      <c r="E90" s="176">
        <f>SUM(E91:E93)</f>
        <v>13360</v>
      </c>
      <c r="F90" s="176">
        <f>SUM(F94:F120)-F114</f>
        <v>0</v>
      </c>
    </row>
    <row r="91" spans="1:6" s="167" customFormat="1" ht="25.5" hidden="1">
      <c r="A91" s="162"/>
      <c r="B91" s="221"/>
      <c r="C91" s="164" t="s">
        <v>244</v>
      </c>
      <c r="D91" s="184" t="s">
        <v>245</v>
      </c>
      <c r="E91" s="182"/>
      <c r="F91" s="166"/>
    </row>
    <row r="92" spans="1:6" s="167" customFormat="1" ht="19.5" customHeight="1" thickBot="1">
      <c r="A92" s="172"/>
      <c r="B92" s="180"/>
      <c r="C92" s="169" t="s">
        <v>174</v>
      </c>
      <c r="D92" s="215" t="s">
        <v>175</v>
      </c>
      <c r="E92" s="179">
        <v>13360</v>
      </c>
      <c r="F92" s="171"/>
    </row>
    <row r="93" spans="1:6" s="167" customFormat="1" ht="38.25" hidden="1">
      <c r="A93" s="162"/>
      <c r="B93" s="177"/>
      <c r="C93" s="177">
        <v>6298</v>
      </c>
      <c r="D93" s="178" t="s">
        <v>178</v>
      </c>
      <c r="E93" s="179"/>
      <c r="F93" s="171"/>
    </row>
    <row r="94" spans="1:6" s="167" customFormat="1" ht="17.25" customHeight="1" hidden="1">
      <c r="A94" s="162"/>
      <c r="B94" s="168"/>
      <c r="C94" s="169" t="s">
        <v>246</v>
      </c>
      <c r="D94" s="170" t="s">
        <v>247</v>
      </c>
      <c r="E94" s="171"/>
      <c r="F94" s="171"/>
    </row>
    <row r="95" spans="1:6" s="167" customFormat="1" ht="17.25" customHeight="1" hidden="1">
      <c r="A95" s="162"/>
      <c r="B95" s="168"/>
      <c r="C95" s="169" t="s">
        <v>156</v>
      </c>
      <c r="D95" s="170" t="s">
        <v>157</v>
      </c>
      <c r="E95" s="171"/>
      <c r="F95" s="171"/>
    </row>
    <row r="96" spans="1:6" s="167" customFormat="1" ht="17.25" customHeight="1" hidden="1">
      <c r="A96" s="162"/>
      <c r="B96" s="168"/>
      <c r="C96" s="169" t="s">
        <v>158</v>
      </c>
      <c r="D96" s="170" t="s">
        <v>159</v>
      </c>
      <c r="E96" s="171"/>
      <c r="F96" s="171"/>
    </row>
    <row r="97" spans="1:6" s="167" customFormat="1" ht="17.25" customHeight="1" hidden="1">
      <c r="A97" s="162"/>
      <c r="B97" s="168"/>
      <c r="C97" s="169" t="s">
        <v>160</v>
      </c>
      <c r="D97" s="170" t="s">
        <v>161</v>
      </c>
      <c r="E97" s="171"/>
      <c r="F97" s="171"/>
    </row>
    <row r="98" spans="1:6" s="167" customFormat="1" ht="17.25" customHeight="1" hidden="1">
      <c r="A98" s="162"/>
      <c r="B98" s="168"/>
      <c r="C98" s="169" t="s">
        <v>162</v>
      </c>
      <c r="D98" s="170" t="s">
        <v>163</v>
      </c>
      <c r="E98" s="171"/>
      <c r="F98" s="171"/>
    </row>
    <row r="99" spans="1:6" s="167" customFormat="1" ht="17.25" customHeight="1" hidden="1">
      <c r="A99" s="162"/>
      <c r="B99" s="168"/>
      <c r="C99" s="169" t="s">
        <v>248</v>
      </c>
      <c r="D99" s="170" t="s">
        <v>249</v>
      </c>
      <c r="E99" s="171"/>
      <c r="F99" s="171"/>
    </row>
    <row r="100" spans="1:6" s="167" customFormat="1" ht="17.25" customHeight="1" hidden="1">
      <c r="A100" s="162"/>
      <c r="B100" s="168"/>
      <c r="C100" s="169" t="s">
        <v>164</v>
      </c>
      <c r="D100" s="170" t="s">
        <v>165</v>
      </c>
      <c r="E100" s="171"/>
      <c r="F100" s="171"/>
    </row>
    <row r="101" spans="1:6" s="167" customFormat="1" ht="17.25" customHeight="1" hidden="1">
      <c r="A101" s="162"/>
      <c r="B101" s="168"/>
      <c r="C101" s="169" t="s">
        <v>166</v>
      </c>
      <c r="D101" s="170" t="s">
        <v>167</v>
      </c>
      <c r="E101" s="171"/>
      <c r="F101" s="171"/>
    </row>
    <row r="102" spans="1:6" s="167" customFormat="1" ht="17.25" customHeight="1" hidden="1">
      <c r="A102" s="162"/>
      <c r="B102" s="168"/>
      <c r="C102" s="169" t="s">
        <v>205</v>
      </c>
      <c r="D102" s="170" t="s">
        <v>206</v>
      </c>
      <c r="E102" s="171"/>
      <c r="F102" s="171"/>
    </row>
    <row r="103" spans="1:6" s="167" customFormat="1" ht="17.25" customHeight="1" hidden="1">
      <c r="A103" s="162"/>
      <c r="B103" s="168"/>
      <c r="C103" s="169" t="s">
        <v>214</v>
      </c>
      <c r="D103" s="170" t="s">
        <v>215</v>
      </c>
      <c r="E103" s="171"/>
      <c r="F103" s="171"/>
    </row>
    <row r="104" spans="1:6" s="167" customFormat="1" ht="17.25" customHeight="1" hidden="1">
      <c r="A104" s="162"/>
      <c r="B104" s="168"/>
      <c r="C104" s="169" t="s">
        <v>250</v>
      </c>
      <c r="D104" s="170" t="s">
        <v>251</v>
      </c>
      <c r="E104" s="171"/>
      <c r="F104" s="171"/>
    </row>
    <row r="105" spans="1:6" s="167" customFormat="1" ht="17.25" customHeight="1" hidden="1">
      <c r="A105" s="162"/>
      <c r="B105" s="168"/>
      <c r="C105" s="169" t="s">
        <v>168</v>
      </c>
      <c r="D105" s="170" t="s">
        <v>169</v>
      </c>
      <c r="E105" s="171"/>
      <c r="F105" s="171"/>
    </row>
    <row r="106" spans="1:6" s="167" customFormat="1" ht="17.25" customHeight="1" hidden="1">
      <c r="A106" s="162"/>
      <c r="B106" s="168"/>
      <c r="C106" s="169" t="s">
        <v>252</v>
      </c>
      <c r="D106" s="170" t="s">
        <v>253</v>
      </c>
      <c r="E106" s="171"/>
      <c r="F106" s="171"/>
    </row>
    <row r="107" spans="1:6" s="167" customFormat="1" ht="25.5" hidden="1">
      <c r="A107" s="162"/>
      <c r="B107" s="168"/>
      <c r="C107" s="169" t="s">
        <v>254</v>
      </c>
      <c r="D107" s="178" t="s">
        <v>255</v>
      </c>
      <c r="E107" s="171"/>
      <c r="F107" s="171"/>
    </row>
    <row r="108" spans="1:6" s="167" customFormat="1" ht="25.5" hidden="1">
      <c r="A108" s="162"/>
      <c r="B108" s="168"/>
      <c r="C108" s="169" t="s">
        <v>256</v>
      </c>
      <c r="D108" s="178" t="s">
        <v>257</v>
      </c>
      <c r="E108" s="171"/>
      <c r="F108" s="171"/>
    </row>
    <row r="109" spans="1:6" s="167" customFormat="1" ht="25.5" hidden="1">
      <c r="A109" s="162"/>
      <c r="B109" s="168"/>
      <c r="C109" s="169" t="s">
        <v>224</v>
      </c>
      <c r="D109" s="178" t="s">
        <v>225</v>
      </c>
      <c r="E109" s="171"/>
      <c r="F109" s="171"/>
    </row>
    <row r="110" spans="1:6" s="167" customFormat="1" ht="16.5" customHeight="1" hidden="1">
      <c r="A110" s="162"/>
      <c r="B110" s="168"/>
      <c r="C110" s="169" t="s">
        <v>241</v>
      </c>
      <c r="D110" s="170" t="s">
        <v>242</v>
      </c>
      <c r="E110" s="171"/>
      <c r="F110" s="171"/>
    </row>
    <row r="111" spans="1:6" s="167" customFormat="1" ht="16.5" customHeight="1" hidden="1">
      <c r="A111" s="162"/>
      <c r="B111" s="168"/>
      <c r="C111" s="169" t="s">
        <v>209</v>
      </c>
      <c r="D111" s="170" t="s">
        <v>210</v>
      </c>
      <c r="E111" s="171"/>
      <c r="F111" s="171"/>
    </row>
    <row r="112" spans="1:6" s="167" customFormat="1" ht="14.25" customHeight="1" hidden="1">
      <c r="A112" s="186"/>
      <c r="B112" s="222"/>
      <c r="C112" s="223" t="s">
        <v>170</v>
      </c>
      <c r="D112" s="224" t="s">
        <v>171</v>
      </c>
      <c r="E112" s="225"/>
      <c r="F112" s="225"/>
    </row>
    <row r="113" spans="1:6" s="167" customFormat="1" ht="12" customHeight="1" hidden="1">
      <c r="A113" s="191"/>
      <c r="B113" s="192"/>
      <c r="C113" s="193"/>
      <c r="D113" s="194"/>
      <c r="E113" s="195"/>
      <c r="F113" s="195"/>
    </row>
    <row r="114" spans="1:6" s="151" customFormat="1" ht="7.5" customHeight="1" hidden="1">
      <c r="A114" s="196">
        <v>1</v>
      </c>
      <c r="B114" s="196">
        <v>2</v>
      </c>
      <c r="C114" s="196">
        <v>3</v>
      </c>
      <c r="D114" s="196">
        <v>4</v>
      </c>
      <c r="E114" s="196">
        <v>5</v>
      </c>
      <c r="F114" s="196">
        <v>6</v>
      </c>
    </row>
    <row r="115" spans="1:6" s="167" customFormat="1" ht="25.5" hidden="1">
      <c r="A115" s="226"/>
      <c r="B115" s="163"/>
      <c r="C115" s="164" t="s">
        <v>258</v>
      </c>
      <c r="D115" s="184" t="s">
        <v>259</v>
      </c>
      <c r="E115" s="166"/>
      <c r="F115" s="166"/>
    </row>
    <row r="116" spans="1:6" s="167" customFormat="1" ht="25.5" hidden="1">
      <c r="A116" s="162"/>
      <c r="B116" s="168"/>
      <c r="C116" s="169" t="s">
        <v>260</v>
      </c>
      <c r="D116" s="178" t="s">
        <v>261</v>
      </c>
      <c r="E116" s="171"/>
      <c r="F116" s="171"/>
    </row>
    <row r="117" spans="1:6" s="167" customFormat="1" ht="19.5" customHeight="1" hidden="1">
      <c r="A117" s="162"/>
      <c r="B117" s="168"/>
      <c r="C117" s="169" t="s">
        <v>179</v>
      </c>
      <c r="D117" s="170" t="s">
        <v>180</v>
      </c>
      <c r="E117" s="171"/>
      <c r="F117" s="171"/>
    </row>
    <row r="118" spans="1:6" s="167" customFormat="1" ht="12.75" hidden="1">
      <c r="A118" s="162"/>
      <c r="B118" s="168"/>
      <c r="C118" s="169" t="s">
        <v>262</v>
      </c>
      <c r="D118" s="178" t="s">
        <v>263</v>
      </c>
      <c r="E118" s="171"/>
      <c r="F118" s="171"/>
    </row>
    <row r="119" spans="1:6" s="167" customFormat="1" ht="17.25" customHeight="1" hidden="1">
      <c r="A119" s="162"/>
      <c r="B119" s="168"/>
      <c r="C119" s="169" t="s">
        <v>181</v>
      </c>
      <c r="D119" s="170" t="s">
        <v>180</v>
      </c>
      <c r="E119" s="171"/>
      <c r="F119" s="171"/>
    </row>
    <row r="120" spans="1:6" s="167" customFormat="1" ht="17.25" customHeight="1" hidden="1">
      <c r="A120" s="172"/>
      <c r="B120" s="168"/>
      <c r="C120" s="173" t="s">
        <v>264</v>
      </c>
      <c r="D120" s="170" t="s">
        <v>180</v>
      </c>
      <c r="E120" s="171"/>
      <c r="F120" s="171"/>
    </row>
    <row r="121" spans="1:6" s="161" customFormat="1" ht="22.5" customHeight="1" hidden="1">
      <c r="A121" s="220"/>
      <c r="B121" s="175">
        <v>75075</v>
      </c>
      <c r="C121" s="175"/>
      <c r="D121" s="175" t="s">
        <v>265</v>
      </c>
      <c r="E121" s="176"/>
      <c r="F121" s="176">
        <f>SUM(F122:F126)</f>
        <v>0</v>
      </c>
    </row>
    <row r="122" spans="1:6" s="167" customFormat="1" ht="17.25" customHeight="1" hidden="1">
      <c r="A122" s="162"/>
      <c r="B122" s="163"/>
      <c r="C122" s="164" t="s">
        <v>164</v>
      </c>
      <c r="D122" s="165" t="s">
        <v>165</v>
      </c>
      <c r="E122" s="166"/>
      <c r="F122" s="166"/>
    </row>
    <row r="123" spans="1:6" s="167" customFormat="1" ht="17.25" customHeight="1" hidden="1">
      <c r="A123" s="162"/>
      <c r="B123" s="168"/>
      <c r="C123" s="169" t="s">
        <v>166</v>
      </c>
      <c r="D123" s="170" t="s">
        <v>167</v>
      </c>
      <c r="E123" s="171"/>
      <c r="F123" s="171"/>
    </row>
    <row r="124" spans="1:6" s="167" customFormat="1" ht="17.25" customHeight="1" hidden="1">
      <c r="A124" s="162"/>
      <c r="B124" s="168"/>
      <c r="C124" s="169" t="s">
        <v>239</v>
      </c>
      <c r="D124" s="170" t="s">
        <v>240</v>
      </c>
      <c r="E124" s="171"/>
      <c r="F124" s="171"/>
    </row>
    <row r="125" spans="1:6" s="167" customFormat="1" ht="17.25" customHeight="1" hidden="1">
      <c r="A125" s="162"/>
      <c r="B125" s="168"/>
      <c r="C125" s="169" t="s">
        <v>168</v>
      </c>
      <c r="D125" s="170" t="s">
        <v>169</v>
      </c>
      <c r="E125" s="171"/>
      <c r="F125" s="171"/>
    </row>
    <row r="126" spans="1:6" s="167" customFormat="1" ht="17.25" customHeight="1" hidden="1" thickBot="1">
      <c r="A126" s="162"/>
      <c r="B126" s="168"/>
      <c r="C126" s="173" t="s">
        <v>209</v>
      </c>
      <c r="D126" s="170" t="s">
        <v>210</v>
      </c>
      <c r="E126" s="171"/>
      <c r="F126" s="171"/>
    </row>
    <row r="127" spans="1:6" s="156" customFormat="1" ht="45.75" hidden="1" thickBot="1">
      <c r="A127" s="154">
        <v>751</v>
      </c>
      <c r="B127" s="203"/>
      <c r="C127" s="154"/>
      <c r="D127" s="227" t="s">
        <v>266</v>
      </c>
      <c r="E127" s="155">
        <f>E128+E133</f>
        <v>0</v>
      </c>
      <c r="F127" s="155">
        <f>F128+F133</f>
        <v>0</v>
      </c>
    </row>
    <row r="128" spans="1:6" s="161" customFormat="1" ht="28.5" hidden="1">
      <c r="A128" s="209"/>
      <c r="B128" s="159">
        <v>75101</v>
      </c>
      <c r="C128" s="159"/>
      <c r="D128" s="228" t="s">
        <v>267</v>
      </c>
      <c r="E128" s="160">
        <f>E129</f>
        <v>0</v>
      </c>
      <c r="F128" s="160">
        <f>SUM(F130:F132)</f>
        <v>0</v>
      </c>
    </row>
    <row r="129" spans="1:6" s="167" customFormat="1" ht="51" hidden="1">
      <c r="A129" s="172"/>
      <c r="B129" s="219"/>
      <c r="C129" s="164" t="s">
        <v>232</v>
      </c>
      <c r="D129" s="211" t="s">
        <v>233</v>
      </c>
      <c r="E129" s="182"/>
      <c r="F129" s="166"/>
    </row>
    <row r="130" spans="1:6" s="167" customFormat="1" ht="17.25" customHeight="1" hidden="1">
      <c r="A130" s="162"/>
      <c r="B130" s="168"/>
      <c r="C130" s="169" t="s">
        <v>160</v>
      </c>
      <c r="D130" s="170" t="s">
        <v>161</v>
      </c>
      <c r="E130" s="171"/>
      <c r="F130" s="171"/>
    </row>
    <row r="131" spans="1:6" s="167" customFormat="1" ht="17.25" customHeight="1" hidden="1">
      <c r="A131" s="162"/>
      <c r="B131" s="168"/>
      <c r="C131" s="169" t="s">
        <v>162</v>
      </c>
      <c r="D131" s="170" t="s">
        <v>163</v>
      </c>
      <c r="E131" s="171"/>
      <c r="F131" s="171"/>
    </row>
    <row r="132" spans="1:6" s="167" customFormat="1" ht="17.25" customHeight="1" hidden="1">
      <c r="A132" s="162"/>
      <c r="B132" s="168"/>
      <c r="C132" s="173" t="s">
        <v>164</v>
      </c>
      <c r="D132" s="170" t="s">
        <v>165</v>
      </c>
      <c r="E132" s="171"/>
      <c r="F132" s="171"/>
    </row>
    <row r="133" spans="1:6" s="161" customFormat="1" ht="54" customHeight="1" hidden="1">
      <c r="A133" s="220"/>
      <c r="B133" s="175">
        <v>75109</v>
      </c>
      <c r="C133" s="175"/>
      <c r="D133" s="229" t="s">
        <v>268</v>
      </c>
      <c r="E133" s="176">
        <f>E134</f>
        <v>0</v>
      </c>
      <c r="F133" s="176">
        <f>SUM(F135:F141)</f>
        <v>0</v>
      </c>
    </row>
    <row r="134" spans="1:6" s="167" customFormat="1" ht="51" hidden="1">
      <c r="A134" s="162"/>
      <c r="B134" s="221"/>
      <c r="C134" s="183" t="s">
        <v>232</v>
      </c>
      <c r="D134" s="184" t="s">
        <v>233</v>
      </c>
      <c r="E134" s="182"/>
      <c r="F134" s="166"/>
    </row>
    <row r="135" spans="1:6" s="167" customFormat="1" ht="17.25" customHeight="1" hidden="1">
      <c r="A135" s="162"/>
      <c r="B135" s="168"/>
      <c r="C135" s="169" t="s">
        <v>237</v>
      </c>
      <c r="D135" s="170" t="s">
        <v>238</v>
      </c>
      <c r="E135" s="171"/>
      <c r="F135" s="171"/>
    </row>
    <row r="136" spans="1:6" s="167" customFormat="1" ht="17.25" customHeight="1" hidden="1">
      <c r="A136" s="162"/>
      <c r="B136" s="168"/>
      <c r="C136" s="169" t="s">
        <v>160</v>
      </c>
      <c r="D136" s="170" t="s">
        <v>161</v>
      </c>
      <c r="E136" s="171"/>
      <c r="F136" s="171"/>
    </row>
    <row r="137" spans="1:6" s="167" customFormat="1" ht="17.25" customHeight="1" hidden="1">
      <c r="A137" s="162"/>
      <c r="B137" s="168"/>
      <c r="C137" s="169" t="s">
        <v>162</v>
      </c>
      <c r="D137" s="170" t="s">
        <v>163</v>
      </c>
      <c r="E137" s="171"/>
      <c r="F137" s="171"/>
    </row>
    <row r="138" spans="1:6" s="167" customFormat="1" ht="17.25" customHeight="1" hidden="1">
      <c r="A138" s="162"/>
      <c r="B138" s="168"/>
      <c r="C138" s="169" t="s">
        <v>164</v>
      </c>
      <c r="D138" s="170" t="s">
        <v>165</v>
      </c>
      <c r="E138" s="171"/>
      <c r="F138" s="171"/>
    </row>
    <row r="139" spans="1:6" s="167" customFormat="1" ht="17.25" customHeight="1" hidden="1">
      <c r="A139" s="162"/>
      <c r="B139" s="168"/>
      <c r="C139" s="169" t="s">
        <v>166</v>
      </c>
      <c r="D139" s="170" t="s">
        <v>167</v>
      </c>
      <c r="E139" s="171"/>
      <c r="F139" s="171"/>
    </row>
    <row r="140" spans="1:6" s="167" customFormat="1" ht="17.25" customHeight="1" hidden="1">
      <c r="A140" s="162"/>
      <c r="B140" s="168"/>
      <c r="C140" s="169" t="s">
        <v>205</v>
      </c>
      <c r="D140" s="170" t="s">
        <v>206</v>
      </c>
      <c r="E140" s="171"/>
      <c r="F140" s="171"/>
    </row>
    <row r="141" spans="1:6" s="167" customFormat="1" ht="17.25" customHeight="1" hidden="1" thickBot="1">
      <c r="A141" s="162"/>
      <c r="B141" s="168"/>
      <c r="C141" s="173" t="s">
        <v>168</v>
      </c>
      <c r="D141" s="170" t="s">
        <v>169</v>
      </c>
      <c r="E141" s="171"/>
      <c r="F141" s="171"/>
    </row>
    <row r="142" spans="1:6" s="156" customFormat="1" ht="23.25" customHeight="1" hidden="1" thickBot="1">
      <c r="A142" s="230">
        <v>752</v>
      </c>
      <c r="B142" s="203"/>
      <c r="C142" s="154"/>
      <c r="D142" s="227" t="s">
        <v>269</v>
      </c>
      <c r="E142" s="155">
        <f>E143</f>
        <v>0</v>
      </c>
      <c r="F142" s="155">
        <f>F143</f>
        <v>0</v>
      </c>
    </row>
    <row r="143" spans="1:6" s="161" customFormat="1" ht="23.25" customHeight="1" hidden="1">
      <c r="A143" s="202"/>
      <c r="B143" s="231">
        <v>75212</v>
      </c>
      <c r="C143" s="231"/>
      <c r="D143" s="232" t="s">
        <v>270</v>
      </c>
      <c r="E143" s="233">
        <f>SUM(E144:E148)-E146</f>
        <v>0</v>
      </c>
      <c r="F143" s="233">
        <f>SUM(F144:F148)-F146</f>
        <v>0</v>
      </c>
    </row>
    <row r="144" spans="1:6" s="167" customFormat="1" ht="51" hidden="1">
      <c r="A144" s="186"/>
      <c r="B144" s="234"/>
      <c r="C144" s="223" t="s">
        <v>232</v>
      </c>
      <c r="D144" s="235" t="s">
        <v>233</v>
      </c>
      <c r="E144" s="225"/>
      <c r="F144" s="225"/>
    </row>
    <row r="145" spans="1:6" s="167" customFormat="1" ht="12.75" customHeight="1" hidden="1">
      <c r="A145" s="191"/>
      <c r="B145" s="192"/>
      <c r="C145" s="193"/>
      <c r="D145" s="194"/>
      <c r="E145" s="195"/>
      <c r="F145" s="195"/>
    </row>
    <row r="146" spans="1:6" s="151" customFormat="1" ht="7.5" customHeight="1" hidden="1">
      <c r="A146" s="196">
        <v>1</v>
      </c>
      <c r="B146" s="196">
        <v>2</v>
      </c>
      <c r="C146" s="196">
        <v>3</v>
      </c>
      <c r="D146" s="196">
        <v>4</v>
      </c>
      <c r="E146" s="196">
        <v>5</v>
      </c>
      <c r="F146" s="196">
        <v>6</v>
      </c>
    </row>
    <row r="147" spans="1:6" s="167" customFormat="1" ht="38.25" hidden="1">
      <c r="A147" s="236"/>
      <c r="B147" s="237"/>
      <c r="C147" s="188" t="s">
        <v>212</v>
      </c>
      <c r="D147" s="189" t="s">
        <v>213</v>
      </c>
      <c r="E147" s="190"/>
      <c r="F147" s="190"/>
    </row>
    <row r="148" spans="1:6" s="167" customFormat="1" ht="16.5" customHeight="1" hidden="1" thickBot="1">
      <c r="A148" s="226"/>
      <c r="B148" s="238"/>
      <c r="C148" s="183" t="s">
        <v>168</v>
      </c>
      <c r="D148" s="184" t="s">
        <v>169</v>
      </c>
      <c r="E148" s="166"/>
      <c r="F148" s="166"/>
    </row>
    <row r="149" spans="1:6" s="156" customFormat="1" ht="30.75" hidden="1" thickBot="1">
      <c r="A149" s="230">
        <v>754</v>
      </c>
      <c r="B149" s="203"/>
      <c r="C149" s="154"/>
      <c r="D149" s="227" t="s">
        <v>271</v>
      </c>
      <c r="E149" s="155">
        <f>E152</f>
        <v>0</v>
      </c>
      <c r="F149" s="155">
        <f>F165+F150+F152+F171</f>
        <v>0</v>
      </c>
    </row>
    <row r="150" spans="1:6" s="161" customFormat="1" ht="21" customHeight="1" hidden="1">
      <c r="A150" s="202"/>
      <c r="B150" s="159">
        <v>75403</v>
      </c>
      <c r="C150" s="159"/>
      <c r="D150" s="228" t="s">
        <v>272</v>
      </c>
      <c r="E150" s="160">
        <f>E151</f>
        <v>0</v>
      </c>
      <c r="F150" s="160">
        <f>F151</f>
        <v>0</v>
      </c>
    </row>
    <row r="151" spans="1:6" s="167" customFormat="1" ht="21.75" customHeight="1" hidden="1">
      <c r="A151" s="172"/>
      <c r="B151" s="221"/>
      <c r="C151" s="183" t="s">
        <v>166</v>
      </c>
      <c r="D151" s="184" t="s">
        <v>167</v>
      </c>
      <c r="E151" s="166"/>
      <c r="F151" s="166"/>
    </row>
    <row r="152" spans="1:6" s="161" customFormat="1" ht="24" customHeight="1" hidden="1">
      <c r="A152" s="202"/>
      <c r="B152" s="175">
        <v>75412</v>
      </c>
      <c r="C152" s="175"/>
      <c r="D152" s="239" t="s">
        <v>273</v>
      </c>
      <c r="E152" s="176">
        <f>E153</f>
        <v>0</v>
      </c>
      <c r="F152" s="176">
        <f>F153</f>
        <v>0</v>
      </c>
    </row>
    <row r="153" spans="1:6" s="167" customFormat="1" ht="38.25" hidden="1">
      <c r="A153" s="236"/>
      <c r="B153" s="237"/>
      <c r="C153" s="297" t="s">
        <v>379</v>
      </c>
      <c r="D153" s="181" t="s">
        <v>178</v>
      </c>
      <c r="E153" s="190"/>
      <c r="F153" s="190"/>
    </row>
    <row r="154" spans="1:6" s="167" customFormat="1" ht="16.5" customHeight="1" hidden="1">
      <c r="A154" s="162"/>
      <c r="B154" s="163"/>
      <c r="C154" s="164" t="s">
        <v>237</v>
      </c>
      <c r="D154" s="165" t="s">
        <v>238</v>
      </c>
      <c r="E154" s="166"/>
      <c r="F154" s="166"/>
    </row>
    <row r="155" spans="1:6" s="167" customFormat="1" ht="16.5" customHeight="1" hidden="1">
      <c r="A155" s="162"/>
      <c r="B155" s="168"/>
      <c r="C155" s="169" t="s">
        <v>160</v>
      </c>
      <c r="D155" s="170" t="s">
        <v>161</v>
      </c>
      <c r="E155" s="171"/>
      <c r="F155" s="171"/>
    </row>
    <row r="156" spans="1:6" s="167" customFormat="1" ht="16.5" customHeight="1" hidden="1">
      <c r="A156" s="162"/>
      <c r="B156" s="168"/>
      <c r="C156" s="169" t="s">
        <v>164</v>
      </c>
      <c r="D156" s="170" t="s">
        <v>165</v>
      </c>
      <c r="E156" s="171"/>
      <c r="F156" s="171"/>
    </row>
    <row r="157" spans="1:6" s="167" customFormat="1" ht="16.5" customHeight="1" hidden="1">
      <c r="A157" s="162"/>
      <c r="B157" s="168"/>
      <c r="C157" s="169" t="s">
        <v>166</v>
      </c>
      <c r="D157" s="170" t="s">
        <v>167</v>
      </c>
      <c r="E157" s="171"/>
      <c r="F157" s="171"/>
    </row>
    <row r="158" spans="1:6" s="167" customFormat="1" ht="16.5" customHeight="1" hidden="1">
      <c r="A158" s="162"/>
      <c r="B158" s="168"/>
      <c r="C158" s="169" t="s">
        <v>239</v>
      </c>
      <c r="D158" s="170" t="s">
        <v>240</v>
      </c>
      <c r="E158" s="171"/>
      <c r="F158" s="171"/>
    </row>
    <row r="159" spans="1:6" s="167" customFormat="1" ht="16.5" customHeight="1" hidden="1">
      <c r="A159" s="162"/>
      <c r="B159" s="168"/>
      <c r="C159" s="169" t="s">
        <v>205</v>
      </c>
      <c r="D159" s="170" t="s">
        <v>206</v>
      </c>
      <c r="E159" s="171"/>
      <c r="F159" s="171"/>
    </row>
    <row r="160" spans="1:6" s="167" customFormat="1" ht="16.5" customHeight="1" hidden="1">
      <c r="A160" s="162"/>
      <c r="B160" s="168"/>
      <c r="C160" s="169" t="s">
        <v>214</v>
      </c>
      <c r="D160" s="170" t="s">
        <v>215</v>
      </c>
      <c r="E160" s="171"/>
      <c r="F160" s="171"/>
    </row>
    <row r="161" spans="1:6" s="167" customFormat="1" ht="16.5" customHeight="1" hidden="1">
      <c r="A161" s="162"/>
      <c r="B161" s="168"/>
      <c r="C161" s="169" t="s">
        <v>168</v>
      </c>
      <c r="D161" s="170" t="s">
        <v>169</v>
      </c>
      <c r="E161" s="171"/>
      <c r="F161" s="171"/>
    </row>
    <row r="162" spans="1:6" s="167" customFormat="1" ht="16.5" customHeight="1" hidden="1">
      <c r="A162" s="162"/>
      <c r="B162" s="168"/>
      <c r="C162" s="169" t="s">
        <v>241</v>
      </c>
      <c r="D162" s="170" t="s">
        <v>242</v>
      </c>
      <c r="E162" s="171"/>
      <c r="F162" s="171"/>
    </row>
    <row r="163" spans="1:6" s="167" customFormat="1" ht="16.5" customHeight="1" hidden="1">
      <c r="A163" s="162"/>
      <c r="B163" s="168"/>
      <c r="C163" s="169" t="s">
        <v>209</v>
      </c>
      <c r="D163" s="170" t="s">
        <v>210</v>
      </c>
      <c r="E163" s="171"/>
      <c r="F163" s="171"/>
    </row>
    <row r="164" spans="1:6" s="167" customFormat="1" ht="12.75" hidden="1">
      <c r="A164" s="172"/>
      <c r="B164" s="168"/>
      <c r="C164" s="173" t="s">
        <v>262</v>
      </c>
      <c r="D164" s="178" t="s">
        <v>263</v>
      </c>
      <c r="E164" s="171"/>
      <c r="F164" s="171"/>
    </row>
    <row r="165" spans="1:6" s="161" customFormat="1" ht="21" customHeight="1" hidden="1">
      <c r="A165" s="240"/>
      <c r="B165" s="175">
        <v>75414</v>
      </c>
      <c r="C165" s="175"/>
      <c r="D165" s="239" t="s">
        <v>274</v>
      </c>
      <c r="E165" s="176">
        <f>E166</f>
        <v>0</v>
      </c>
      <c r="F165" s="176">
        <f>SUM(F167:F170)</f>
        <v>0</v>
      </c>
    </row>
    <row r="166" spans="1:6" s="167" customFormat="1" ht="51" hidden="1">
      <c r="A166" s="172"/>
      <c r="B166" s="219"/>
      <c r="C166" s="164" t="s">
        <v>232</v>
      </c>
      <c r="D166" s="211" t="s">
        <v>233</v>
      </c>
      <c r="E166" s="182"/>
      <c r="F166" s="166"/>
    </row>
    <row r="167" spans="1:6" s="167" customFormat="1" ht="19.5" customHeight="1" hidden="1">
      <c r="A167" s="172"/>
      <c r="B167" s="180"/>
      <c r="C167" s="169" t="s">
        <v>166</v>
      </c>
      <c r="D167" s="181" t="s">
        <v>167</v>
      </c>
      <c r="E167" s="179"/>
      <c r="F167" s="171"/>
    </row>
    <row r="168" spans="1:6" s="167" customFormat="1" ht="19.5" customHeight="1" hidden="1">
      <c r="A168" s="172"/>
      <c r="B168" s="180"/>
      <c r="C168" s="169" t="s">
        <v>168</v>
      </c>
      <c r="D168" s="181" t="s">
        <v>169</v>
      </c>
      <c r="E168" s="179"/>
      <c r="F168" s="171"/>
    </row>
    <row r="169" spans="1:6" s="167" customFormat="1" ht="25.5" hidden="1">
      <c r="A169" s="172"/>
      <c r="B169" s="180"/>
      <c r="C169" s="169" t="s">
        <v>256</v>
      </c>
      <c r="D169" s="181" t="s">
        <v>257</v>
      </c>
      <c r="E169" s="179"/>
      <c r="F169" s="171"/>
    </row>
    <row r="170" spans="1:6" s="167" customFormat="1" ht="25.5" hidden="1">
      <c r="A170" s="172"/>
      <c r="B170" s="177"/>
      <c r="C170" s="173" t="s">
        <v>258</v>
      </c>
      <c r="D170" s="178" t="s">
        <v>259</v>
      </c>
      <c r="E170" s="171"/>
      <c r="F170" s="171"/>
    </row>
    <row r="171" spans="1:6" s="161" customFormat="1" ht="21" customHeight="1" hidden="1">
      <c r="A171" s="202"/>
      <c r="B171" s="175">
        <v>75495</v>
      </c>
      <c r="C171" s="175"/>
      <c r="D171" s="239" t="s">
        <v>192</v>
      </c>
      <c r="E171" s="176">
        <f>E172</f>
        <v>0</v>
      </c>
      <c r="F171" s="176">
        <f>F172</f>
        <v>0</v>
      </c>
    </row>
    <row r="172" spans="1:6" s="167" customFormat="1" ht="19.5" customHeight="1" hidden="1" thickBot="1">
      <c r="A172" s="162"/>
      <c r="B172" s="221"/>
      <c r="C172" s="183" t="s">
        <v>166</v>
      </c>
      <c r="D172" s="184" t="s">
        <v>167</v>
      </c>
      <c r="E172" s="166"/>
      <c r="F172" s="166"/>
    </row>
    <row r="173" spans="1:6" s="156" customFormat="1" ht="75.75" thickBot="1">
      <c r="A173" s="154">
        <v>756</v>
      </c>
      <c r="B173" s="154"/>
      <c r="C173" s="154"/>
      <c r="D173" s="227" t="s">
        <v>275</v>
      </c>
      <c r="E173" s="155">
        <f>E174+E176+E186+E197+E200</f>
        <v>27000</v>
      </c>
      <c r="F173" s="155">
        <f>F174+F176+F186+F197+F200+F203</f>
        <v>0</v>
      </c>
    </row>
    <row r="174" spans="1:6" s="161" customFormat="1" ht="28.5" hidden="1">
      <c r="A174" s="202"/>
      <c r="B174" s="204">
        <v>75601</v>
      </c>
      <c r="C174" s="204"/>
      <c r="D174" s="241" t="s">
        <v>276</v>
      </c>
      <c r="E174" s="205">
        <f>E175</f>
        <v>0</v>
      </c>
      <c r="F174" s="205">
        <f>F175</f>
        <v>0</v>
      </c>
    </row>
    <row r="175" spans="1:6" s="167" customFormat="1" ht="25.5" hidden="1">
      <c r="A175" s="162"/>
      <c r="B175" s="221"/>
      <c r="C175" s="183" t="s">
        <v>277</v>
      </c>
      <c r="D175" s="184" t="s">
        <v>278</v>
      </c>
      <c r="E175" s="166"/>
      <c r="F175" s="166"/>
    </row>
    <row r="176" spans="1:6" s="161" customFormat="1" ht="42.75" customHeight="1" hidden="1">
      <c r="A176" s="240"/>
      <c r="B176" s="175">
        <v>75615</v>
      </c>
      <c r="C176" s="174"/>
      <c r="D176" s="239" t="s">
        <v>279</v>
      </c>
      <c r="E176" s="176">
        <f>SUM(E177:E185)-E180</f>
        <v>0</v>
      </c>
      <c r="F176" s="176">
        <f>SUM(F177:F185)-F180</f>
        <v>0</v>
      </c>
    </row>
    <row r="177" spans="1:6" s="167" customFormat="1" ht="17.25" customHeight="1" hidden="1">
      <c r="A177" s="162"/>
      <c r="B177" s="221"/>
      <c r="C177" s="164" t="s">
        <v>280</v>
      </c>
      <c r="D177" s="165" t="s">
        <v>281</v>
      </c>
      <c r="E177" s="166"/>
      <c r="F177" s="166"/>
    </row>
    <row r="178" spans="1:6" s="167" customFormat="1" ht="17.25" customHeight="1" hidden="1">
      <c r="A178" s="186"/>
      <c r="B178" s="234"/>
      <c r="C178" s="223" t="s">
        <v>282</v>
      </c>
      <c r="D178" s="224" t="s">
        <v>283</v>
      </c>
      <c r="E178" s="225"/>
      <c r="F178" s="225"/>
    </row>
    <row r="179" spans="1:6" s="167" customFormat="1" ht="8.25" customHeight="1" hidden="1">
      <c r="A179" s="191"/>
      <c r="B179" s="192"/>
      <c r="C179" s="193"/>
      <c r="D179" s="194"/>
      <c r="E179" s="195"/>
      <c r="F179" s="195"/>
    </row>
    <row r="180" spans="1:6" s="151" customFormat="1" ht="7.5" customHeight="1" hidden="1">
      <c r="A180" s="196">
        <v>1</v>
      </c>
      <c r="B180" s="196">
        <v>2</v>
      </c>
      <c r="C180" s="196">
        <v>3</v>
      </c>
      <c r="D180" s="196">
        <v>4</v>
      </c>
      <c r="E180" s="196">
        <v>5</v>
      </c>
      <c r="F180" s="196">
        <v>6</v>
      </c>
    </row>
    <row r="181" spans="1:6" s="167" customFormat="1" ht="17.25" customHeight="1" hidden="1">
      <c r="A181" s="162"/>
      <c r="B181" s="177"/>
      <c r="C181" s="169" t="s">
        <v>284</v>
      </c>
      <c r="D181" s="170" t="s">
        <v>285</v>
      </c>
      <c r="E181" s="171"/>
      <c r="F181" s="171"/>
    </row>
    <row r="182" spans="1:6" s="167" customFormat="1" ht="17.25" customHeight="1" hidden="1">
      <c r="A182" s="172"/>
      <c r="B182" s="180"/>
      <c r="C182" s="169" t="s">
        <v>286</v>
      </c>
      <c r="D182" s="215" t="s">
        <v>287</v>
      </c>
      <c r="E182" s="171"/>
      <c r="F182" s="171"/>
    </row>
    <row r="183" spans="1:6" s="167" customFormat="1" ht="17.25" customHeight="1" hidden="1">
      <c r="A183" s="172"/>
      <c r="B183" s="180"/>
      <c r="C183" s="169" t="s">
        <v>288</v>
      </c>
      <c r="D183" s="215" t="s">
        <v>289</v>
      </c>
      <c r="E183" s="179"/>
      <c r="F183" s="179"/>
    </row>
    <row r="184" spans="1:6" s="167" customFormat="1" ht="17.25" customHeight="1" hidden="1">
      <c r="A184" s="212"/>
      <c r="B184" s="219"/>
      <c r="C184" s="164" t="s">
        <v>220</v>
      </c>
      <c r="D184" s="213" t="s">
        <v>221</v>
      </c>
      <c r="E184" s="166"/>
      <c r="F184" s="166"/>
    </row>
    <row r="185" spans="1:6" s="167" customFormat="1" ht="25.5" hidden="1">
      <c r="A185" s="162"/>
      <c r="B185" s="177"/>
      <c r="C185" s="173" t="s">
        <v>290</v>
      </c>
      <c r="D185" s="178" t="s">
        <v>291</v>
      </c>
      <c r="E185" s="171"/>
      <c r="F185" s="171"/>
    </row>
    <row r="186" spans="1:6" s="161" customFormat="1" ht="60" customHeight="1">
      <c r="A186" s="220"/>
      <c r="B186" s="175">
        <v>75616</v>
      </c>
      <c r="C186" s="174"/>
      <c r="D186" s="239" t="s">
        <v>292</v>
      </c>
      <c r="E186" s="176">
        <f>SUM(E187:E196)</f>
        <v>27000</v>
      </c>
      <c r="F186" s="176">
        <f>SUM(F187:F196)</f>
        <v>0</v>
      </c>
    </row>
    <row r="187" spans="1:6" s="167" customFormat="1" ht="16.5" customHeight="1" hidden="1">
      <c r="A187" s="172"/>
      <c r="B187" s="219"/>
      <c r="C187" s="164" t="s">
        <v>280</v>
      </c>
      <c r="D187" s="165" t="s">
        <v>281</v>
      </c>
      <c r="E187" s="166"/>
      <c r="F187" s="166"/>
    </row>
    <row r="188" spans="1:6" s="167" customFormat="1" ht="16.5" customHeight="1" hidden="1">
      <c r="A188" s="162"/>
      <c r="B188" s="177"/>
      <c r="C188" s="169" t="s">
        <v>282</v>
      </c>
      <c r="D188" s="215" t="s">
        <v>283</v>
      </c>
      <c r="E188" s="171"/>
      <c r="F188" s="171"/>
    </row>
    <row r="189" spans="1:6" s="167" customFormat="1" ht="16.5" customHeight="1" hidden="1">
      <c r="A189" s="172"/>
      <c r="B189" s="180"/>
      <c r="C189" s="169" t="s">
        <v>284</v>
      </c>
      <c r="D189" s="170" t="s">
        <v>285</v>
      </c>
      <c r="E189" s="171"/>
      <c r="F189" s="171"/>
    </row>
    <row r="190" spans="1:6" s="167" customFormat="1" ht="16.5" customHeight="1" hidden="1">
      <c r="A190" s="172"/>
      <c r="B190" s="180"/>
      <c r="C190" s="169" t="s">
        <v>286</v>
      </c>
      <c r="D190" s="215" t="s">
        <v>287</v>
      </c>
      <c r="E190" s="171"/>
      <c r="F190" s="171"/>
    </row>
    <row r="191" spans="1:6" s="167" customFormat="1" ht="16.5" customHeight="1" hidden="1">
      <c r="A191" s="172"/>
      <c r="B191" s="180"/>
      <c r="C191" s="169" t="s">
        <v>293</v>
      </c>
      <c r="D191" s="215" t="s">
        <v>294</v>
      </c>
      <c r="E191" s="171"/>
      <c r="F191" s="171"/>
    </row>
    <row r="192" spans="1:6" s="167" customFormat="1" ht="16.5" customHeight="1" hidden="1">
      <c r="A192" s="172"/>
      <c r="B192" s="180"/>
      <c r="C192" s="169" t="s">
        <v>295</v>
      </c>
      <c r="D192" s="215" t="s">
        <v>296</v>
      </c>
      <c r="E192" s="171"/>
      <c r="F192" s="171"/>
    </row>
    <row r="193" spans="1:6" s="167" customFormat="1" ht="25.5" hidden="1">
      <c r="A193" s="212"/>
      <c r="B193" s="219"/>
      <c r="C193" s="164" t="s">
        <v>297</v>
      </c>
      <c r="D193" s="211" t="s">
        <v>298</v>
      </c>
      <c r="E193" s="171"/>
      <c r="F193" s="171"/>
    </row>
    <row r="194" spans="1:6" s="167" customFormat="1" ht="15.75" customHeight="1" hidden="1">
      <c r="A194" s="172"/>
      <c r="B194" s="180"/>
      <c r="C194" s="169" t="s">
        <v>288</v>
      </c>
      <c r="D194" s="215" t="s">
        <v>289</v>
      </c>
      <c r="E194" s="171"/>
      <c r="F194" s="171"/>
    </row>
    <row r="195" spans="1:6" s="167" customFormat="1" ht="15.75" customHeight="1" hidden="1">
      <c r="A195" s="172"/>
      <c r="B195" s="180"/>
      <c r="C195" s="169" t="s">
        <v>220</v>
      </c>
      <c r="D195" s="215" t="s">
        <v>221</v>
      </c>
      <c r="E195" s="171"/>
      <c r="F195" s="171"/>
    </row>
    <row r="196" spans="1:6" s="167" customFormat="1" ht="26.25" thickBot="1">
      <c r="A196" s="172"/>
      <c r="B196" s="177"/>
      <c r="C196" s="173" t="s">
        <v>290</v>
      </c>
      <c r="D196" s="178" t="s">
        <v>291</v>
      </c>
      <c r="E196" s="171">
        <v>27000</v>
      </c>
      <c r="F196" s="171"/>
    </row>
    <row r="197" spans="1:6" s="161" customFormat="1" ht="42.75" hidden="1">
      <c r="A197" s="240"/>
      <c r="B197" s="175">
        <v>75618</v>
      </c>
      <c r="C197" s="174"/>
      <c r="D197" s="239" t="s">
        <v>299</v>
      </c>
      <c r="E197" s="176">
        <f>SUM(E198:E199)</f>
        <v>0</v>
      </c>
      <c r="F197" s="176">
        <f>SUM(F198:F199)</f>
        <v>0</v>
      </c>
    </row>
    <row r="198" spans="1:6" s="167" customFormat="1" ht="15" customHeight="1" hidden="1">
      <c r="A198" s="162"/>
      <c r="B198" s="221"/>
      <c r="C198" s="164" t="s">
        <v>300</v>
      </c>
      <c r="D198" s="165" t="s">
        <v>296</v>
      </c>
      <c r="E198" s="166"/>
      <c r="F198" s="166"/>
    </row>
    <row r="199" spans="1:6" s="167" customFormat="1" ht="12.75" hidden="1">
      <c r="A199" s="172"/>
      <c r="B199" s="177"/>
      <c r="C199" s="173" t="s">
        <v>301</v>
      </c>
      <c r="D199" s="178" t="s">
        <v>302</v>
      </c>
      <c r="E199" s="171"/>
      <c r="F199" s="171"/>
    </row>
    <row r="200" spans="1:6" s="161" customFormat="1" ht="28.5" hidden="1">
      <c r="A200" s="209"/>
      <c r="B200" s="175">
        <v>75621</v>
      </c>
      <c r="C200" s="174"/>
      <c r="D200" s="239" t="s">
        <v>303</v>
      </c>
      <c r="E200" s="176">
        <f>SUM(E201:E202)</f>
        <v>0</v>
      </c>
      <c r="F200" s="176">
        <f>SUM(F201:F202)</f>
        <v>0</v>
      </c>
    </row>
    <row r="201" spans="1:6" s="167" customFormat="1" ht="19.5" customHeight="1" hidden="1">
      <c r="A201" s="172"/>
      <c r="B201" s="219"/>
      <c r="C201" s="164" t="s">
        <v>304</v>
      </c>
      <c r="D201" s="213" t="s">
        <v>305</v>
      </c>
      <c r="E201" s="182"/>
      <c r="F201" s="166"/>
    </row>
    <row r="202" spans="1:6" s="167" customFormat="1" ht="19.5" customHeight="1" hidden="1">
      <c r="A202" s="172"/>
      <c r="B202" s="177"/>
      <c r="C202" s="173" t="s">
        <v>306</v>
      </c>
      <c r="D202" s="170" t="s">
        <v>307</v>
      </c>
      <c r="E202" s="171"/>
      <c r="F202" s="171"/>
    </row>
    <row r="203" spans="1:6" s="161" customFormat="1" ht="28.5" hidden="1">
      <c r="A203" s="209"/>
      <c r="B203" s="175">
        <v>75647</v>
      </c>
      <c r="C203" s="174"/>
      <c r="D203" s="239" t="s">
        <v>308</v>
      </c>
      <c r="E203" s="176">
        <f>SUM(E204:E209)</f>
        <v>0</v>
      </c>
      <c r="F203" s="176">
        <f>SUM(F204:F209)</f>
        <v>0</v>
      </c>
    </row>
    <row r="204" spans="1:6" s="167" customFormat="1" ht="17.25" customHeight="1" hidden="1">
      <c r="A204" s="172"/>
      <c r="B204" s="219"/>
      <c r="C204" s="164" t="s">
        <v>309</v>
      </c>
      <c r="D204" s="213" t="s">
        <v>310</v>
      </c>
      <c r="E204" s="182"/>
      <c r="F204" s="166"/>
    </row>
    <row r="205" spans="1:6" s="167" customFormat="1" ht="17.25" customHeight="1" hidden="1">
      <c r="A205" s="172"/>
      <c r="B205" s="180"/>
      <c r="C205" s="169" t="s">
        <v>160</v>
      </c>
      <c r="D205" s="215" t="s">
        <v>311</v>
      </c>
      <c r="E205" s="179"/>
      <c r="F205" s="171"/>
    </row>
    <row r="206" spans="1:6" s="167" customFormat="1" ht="17.25" customHeight="1" hidden="1">
      <c r="A206" s="172"/>
      <c r="B206" s="180"/>
      <c r="C206" s="169" t="s">
        <v>162</v>
      </c>
      <c r="D206" s="215" t="s">
        <v>163</v>
      </c>
      <c r="E206" s="179"/>
      <c r="F206" s="171"/>
    </row>
    <row r="207" spans="1:6" s="167" customFormat="1" ht="17.25" customHeight="1" hidden="1">
      <c r="A207" s="172"/>
      <c r="B207" s="180"/>
      <c r="C207" s="169" t="s">
        <v>164</v>
      </c>
      <c r="D207" s="215" t="s">
        <v>165</v>
      </c>
      <c r="E207" s="179"/>
      <c r="F207" s="171"/>
    </row>
    <row r="208" spans="1:6" s="167" customFormat="1" ht="17.25" customHeight="1" hidden="1">
      <c r="A208" s="172"/>
      <c r="B208" s="180"/>
      <c r="C208" s="169" t="s">
        <v>166</v>
      </c>
      <c r="D208" s="215" t="s">
        <v>167</v>
      </c>
      <c r="E208" s="179"/>
      <c r="F208" s="171"/>
    </row>
    <row r="209" spans="1:6" s="167" customFormat="1" ht="17.25" customHeight="1" hidden="1" thickBot="1">
      <c r="A209" s="162"/>
      <c r="B209" s="177"/>
      <c r="C209" s="173" t="s">
        <v>168</v>
      </c>
      <c r="D209" s="170" t="s">
        <v>169</v>
      </c>
      <c r="E209" s="171"/>
      <c r="F209" s="171"/>
    </row>
    <row r="210" spans="1:6" s="167" customFormat="1" ht="19.5" customHeight="1" hidden="1" thickBot="1">
      <c r="A210" s="203">
        <v>757</v>
      </c>
      <c r="B210" s="242"/>
      <c r="C210" s="243"/>
      <c r="D210" s="154" t="s">
        <v>312</v>
      </c>
      <c r="E210" s="155">
        <f>E211</f>
        <v>0</v>
      </c>
      <c r="F210" s="155">
        <f>F211</f>
        <v>0</v>
      </c>
    </row>
    <row r="211" spans="1:6" s="167" customFormat="1" ht="30.75" customHeight="1" hidden="1">
      <c r="A211" s="226"/>
      <c r="B211" s="159">
        <v>75702</v>
      </c>
      <c r="C211" s="244"/>
      <c r="D211" s="245" t="s">
        <v>313</v>
      </c>
      <c r="E211" s="246">
        <f>E213</f>
        <v>0</v>
      </c>
      <c r="F211" s="246">
        <f>SUM(F212:F213)</f>
        <v>0</v>
      </c>
    </row>
    <row r="212" spans="1:6" s="167" customFormat="1" ht="20.25" customHeight="1" hidden="1">
      <c r="A212" s="162"/>
      <c r="B212" s="238"/>
      <c r="C212" s="247" t="s">
        <v>168</v>
      </c>
      <c r="D212" s="248" t="s">
        <v>169</v>
      </c>
      <c r="E212" s="166"/>
      <c r="F212" s="166"/>
    </row>
    <row r="213" spans="1:6" s="167" customFormat="1" ht="42.75" hidden="1">
      <c r="A213" s="186"/>
      <c r="B213" s="249"/>
      <c r="C213" s="250" t="s">
        <v>314</v>
      </c>
      <c r="D213" s="251" t="s">
        <v>315</v>
      </c>
      <c r="E213" s="225"/>
      <c r="F213" s="225"/>
    </row>
    <row r="214" spans="1:6" s="167" customFormat="1" ht="15" customHeight="1" hidden="1">
      <c r="A214" s="191"/>
      <c r="B214" s="192"/>
      <c r="C214" s="193"/>
      <c r="D214" s="194"/>
      <c r="E214" s="195"/>
      <c r="F214" s="195"/>
    </row>
    <row r="215" spans="1:6" s="151" customFormat="1" ht="7.5" customHeight="1" hidden="1" thickBot="1">
      <c r="A215" s="218">
        <v>1</v>
      </c>
      <c r="B215" s="218">
        <v>2</v>
      </c>
      <c r="C215" s="218">
        <v>3</v>
      </c>
      <c r="D215" s="218">
        <v>4</v>
      </c>
      <c r="E215" s="218">
        <v>5</v>
      </c>
      <c r="F215" s="218">
        <v>6</v>
      </c>
    </row>
    <row r="216" spans="1:6" s="167" customFormat="1" ht="19.5" customHeight="1" hidden="1" thickBot="1">
      <c r="A216" s="203">
        <v>758</v>
      </c>
      <c r="B216" s="242"/>
      <c r="C216" s="243"/>
      <c r="D216" s="154" t="s">
        <v>316</v>
      </c>
      <c r="E216" s="155">
        <f>E217+E219+E225+E221</f>
        <v>0</v>
      </c>
      <c r="F216" s="155">
        <f>F217+F219+F225+F221+F223</f>
        <v>0</v>
      </c>
    </row>
    <row r="217" spans="1:6" s="167" customFormat="1" ht="28.5" hidden="1">
      <c r="A217" s="226"/>
      <c r="B217" s="159">
        <v>75801</v>
      </c>
      <c r="C217" s="244"/>
      <c r="D217" s="245" t="s">
        <v>317</v>
      </c>
      <c r="E217" s="246">
        <f>E218</f>
        <v>0</v>
      </c>
      <c r="F217" s="246">
        <f>F218</f>
        <v>0</v>
      </c>
    </row>
    <row r="218" spans="1:6" s="167" customFormat="1" ht="20.25" customHeight="1" hidden="1">
      <c r="A218" s="162"/>
      <c r="B218" s="238"/>
      <c r="C218" s="252" t="s">
        <v>318</v>
      </c>
      <c r="D218" s="248" t="s">
        <v>319</v>
      </c>
      <c r="E218" s="166"/>
      <c r="F218" s="166"/>
    </row>
    <row r="219" spans="1:6" s="167" customFormat="1" ht="14.25" hidden="1">
      <c r="A219" s="162"/>
      <c r="B219" s="175">
        <v>75807</v>
      </c>
      <c r="C219" s="253"/>
      <c r="D219" s="239" t="s">
        <v>320</v>
      </c>
      <c r="E219" s="254">
        <f>E220</f>
        <v>0</v>
      </c>
      <c r="F219" s="254">
        <f>F220</f>
        <v>0</v>
      </c>
    </row>
    <row r="220" spans="1:6" s="167" customFormat="1" ht="20.25" customHeight="1" hidden="1">
      <c r="A220" s="162"/>
      <c r="B220" s="238"/>
      <c r="C220" s="252" t="s">
        <v>318</v>
      </c>
      <c r="D220" s="248" t="s">
        <v>319</v>
      </c>
      <c r="E220" s="166"/>
      <c r="F220" s="166"/>
    </row>
    <row r="221" spans="1:6" s="167" customFormat="1" ht="21" customHeight="1" hidden="1">
      <c r="A221" s="162"/>
      <c r="B221" s="175">
        <v>75814</v>
      </c>
      <c r="C221" s="253"/>
      <c r="D221" s="239" t="s">
        <v>321</v>
      </c>
      <c r="E221" s="254">
        <f>E222</f>
        <v>0</v>
      </c>
      <c r="F221" s="254">
        <f>F222</f>
        <v>0</v>
      </c>
    </row>
    <row r="222" spans="1:6" s="167" customFormat="1" ht="20.25" customHeight="1" hidden="1">
      <c r="A222" s="162"/>
      <c r="B222" s="238"/>
      <c r="C222" s="252" t="s">
        <v>174</v>
      </c>
      <c r="D222" s="248" t="s">
        <v>175</v>
      </c>
      <c r="E222" s="166"/>
      <c r="F222" s="166"/>
    </row>
    <row r="223" spans="1:6" s="167" customFormat="1" ht="21" customHeight="1" hidden="1">
      <c r="A223" s="162"/>
      <c r="B223" s="175">
        <v>75818</v>
      </c>
      <c r="C223" s="253"/>
      <c r="D223" s="239" t="s">
        <v>322</v>
      </c>
      <c r="E223" s="254">
        <f>E224</f>
        <v>0</v>
      </c>
      <c r="F223" s="254">
        <f>F224</f>
        <v>0</v>
      </c>
    </row>
    <row r="224" spans="1:6" s="167" customFormat="1" ht="20.25" customHeight="1" hidden="1">
      <c r="A224" s="162"/>
      <c r="B224" s="238"/>
      <c r="C224" s="252" t="s">
        <v>323</v>
      </c>
      <c r="D224" s="248" t="s">
        <v>324</v>
      </c>
      <c r="E224" s="166"/>
      <c r="F224" s="166"/>
    </row>
    <row r="225" spans="1:6" s="167" customFormat="1" ht="14.25" hidden="1">
      <c r="A225" s="162"/>
      <c r="B225" s="175">
        <v>75831</v>
      </c>
      <c r="C225" s="253"/>
      <c r="D225" s="239" t="s">
        <v>325</v>
      </c>
      <c r="E225" s="254">
        <f>E226</f>
        <v>0</v>
      </c>
      <c r="F225" s="254">
        <f>F226</f>
        <v>0</v>
      </c>
    </row>
    <row r="226" spans="1:6" s="167" customFormat="1" ht="20.25" customHeight="1" hidden="1" thickBot="1">
      <c r="A226" s="162"/>
      <c r="B226" s="221"/>
      <c r="C226" s="252" t="s">
        <v>318</v>
      </c>
      <c r="D226" s="248" t="s">
        <v>319</v>
      </c>
      <c r="E226" s="166"/>
      <c r="F226" s="166"/>
    </row>
    <row r="227" spans="1:6" s="156" customFormat="1" ht="26.25" customHeight="1" thickBot="1">
      <c r="A227" s="230">
        <v>801</v>
      </c>
      <c r="B227" s="154"/>
      <c r="C227" s="154"/>
      <c r="D227" s="154" t="s">
        <v>326</v>
      </c>
      <c r="E227" s="361">
        <f>E228</f>
        <v>2286.07</v>
      </c>
      <c r="F227" s="155">
        <f>F228+F249+F267+F269+F288+F302+F304</f>
        <v>0</v>
      </c>
    </row>
    <row r="228" spans="1:6" s="161" customFormat="1" ht="19.5" customHeight="1">
      <c r="A228" s="209"/>
      <c r="B228" s="159">
        <v>80101</v>
      </c>
      <c r="C228" s="158"/>
      <c r="D228" s="159" t="s">
        <v>327</v>
      </c>
      <c r="E228" s="362">
        <f>E229</f>
        <v>2286.07</v>
      </c>
      <c r="F228" s="160">
        <f>SUM(F229:F248)</f>
        <v>0</v>
      </c>
    </row>
    <row r="229" spans="1:6" s="167" customFormat="1" ht="38.25">
      <c r="A229" s="376"/>
      <c r="B229" s="192"/>
      <c r="C229" s="444" t="s">
        <v>212</v>
      </c>
      <c r="D229" s="358" t="s">
        <v>396</v>
      </c>
      <c r="E229" s="445">
        <v>2286.07</v>
      </c>
      <c r="F229" s="254"/>
    </row>
    <row r="230" spans="1:6" s="167" customFormat="1" ht="16.5" customHeight="1" hidden="1">
      <c r="A230" s="162"/>
      <c r="B230" s="163"/>
      <c r="C230" s="164" t="s">
        <v>156</v>
      </c>
      <c r="D230" s="165" t="s">
        <v>157</v>
      </c>
      <c r="E230" s="166"/>
      <c r="F230" s="166"/>
    </row>
    <row r="231" spans="1:6" s="167" customFormat="1" ht="16.5" customHeight="1" hidden="1">
      <c r="A231" s="162"/>
      <c r="B231" s="168"/>
      <c r="C231" s="169" t="s">
        <v>158</v>
      </c>
      <c r="D231" s="170" t="s">
        <v>159</v>
      </c>
      <c r="E231" s="171"/>
      <c r="F231" s="171"/>
    </row>
    <row r="232" spans="1:6" s="167" customFormat="1" ht="16.5" customHeight="1" hidden="1">
      <c r="A232" s="162"/>
      <c r="B232" s="168"/>
      <c r="C232" s="169" t="s">
        <v>160</v>
      </c>
      <c r="D232" s="170" t="s">
        <v>161</v>
      </c>
      <c r="E232" s="171"/>
      <c r="F232" s="171"/>
    </row>
    <row r="233" spans="1:6" s="167" customFormat="1" ht="16.5" customHeight="1" hidden="1">
      <c r="A233" s="162"/>
      <c r="B233" s="168"/>
      <c r="C233" s="169" t="s">
        <v>162</v>
      </c>
      <c r="D233" s="170" t="s">
        <v>163</v>
      </c>
      <c r="E233" s="171"/>
      <c r="F233" s="171"/>
    </row>
    <row r="234" spans="1:7" s="167" customFormat="1" ht="16.5" customHeight="1" hidden="1">
      <c r="A234" s="162"/>
      <c r="B234" s="168"/>
      <c r="C234" s="169" t="s">
        <v>164</v>
      </c>
      <c r="D234" s="170" t="s">
        <v>165</v>
      </c>
      <c r="E234" s="171"/>
      <c r="F234" s="171"/>
      <c r="G234" s="255"/>
    </row>
    <row r="235" spans="1:6" s="167" customFormat="1" ht="16.5" customHeight="1" hidden="1">
      <c r="A235" s="162"/>
      <c r="B235" s="168"/>
      <c r="C235" s="169" t="s">
        <v>166</v>
      </c>
      <c r="D235" s="170" t="s">
        <v>167</v>
      </c>
      <c r="E235" s="171"/>
      <c r="F235" s="171"/>
    </row>
    <row r="236" spans="1:6" s="167" customFormat="1" ht="20.25" customHeight="1" hidden="1">
      <c r="A236" s="162"/>
      <c r="B236" s="168"/>
      <c r="C236" s="169" t="s">
        <v>328</v>
      </c>
      <c r="D236" s="178" t="s">
        <v>329</v>
      </c>
      <c r="E236" s="171"/>
      <c r="F236" s="171"/>
    </row>
    <row r="237" spans="1:6" s="167" customFormat="1" ht="16.5" customHeight="1" hidden="1">
      <c r="A237" s="162"/>
      <c r="B237" s="168"/>
      <c r="C237" s="169" t="s">
        <v>205</v>
      </c>
      <c r="D237" s="170" t="s">
        <v>206</v>
      </c>
      <c r="E237" s="171"/>
      <c r="F237" s="171"/>
    </row>
    <row r="238" spans="1:6" s="167" customFormat="1" ht="16.5" customHeight="1" hidden="1">
      <c r="A238" s="162"/>
      <c r="B238" s="168"/>
      <c r="C238" s="169" t="s">
        <v>214</v>
      </c>
      <c r="D238" s="170" t="s">
        <v>215</v>
      </c>
      <c r="E238" s="171"/>
      <c r="F238" s="171"/>
    </row>
    <row r="239" spans="1:6" s="167" customFormat="1" ht="16.5" customHeight="1" hidden="1">
      <c r="A239" s="162"/>
      <c r="B239" s="168"/>
      <c r="C239" s="169" t="s">
        <v>250</v>
      </c>
      <c r="D239" s="170" t="s">
        <v>251</v>
      </c>
      <c r="E239" s="171"/>
      <c r="F239" s="171"/>
    </row>
    <row r="240" spans="1:6" s="167" customFormat="1" ht="16.5" customHeight="1" hidden="1">
      <c r="A240" s="162"/>
      <c r="B240" s="168"/>
      <c r="C240" s="169" t="s">
        <v>168</v>
      </c>
      <c r="D240" s="170" t="s">
        <v>169</v>
      </c>
      <c r="E240" s="171"/>
      <c r="F240" s="171"/>
    </row>
    <row r="241" spans="1:6" s="167" customFormat="1" ht="16.5" customHeight="1" hidden="1">
      <c r="A241" s="162"/>
      <c r="B241" s="168"/>
      <c r="C241" s="169" t="s">
        <v>252</v>
      </c>
      <c r="D241" s="170" t="s">
        <v>253</v>
      </c>
      <c r="E241" s="171"/>
      <c r="F241" s="171"/>
    </row>
    <row r="242" spans="1:6" s="167" customFormat="1" ht="25.5" hidden="1">
      <c r="A242" s="162"/>
      <c r="B242" s="168"/>
      <c r="C242" s="169" t="s">
        <v>256</v>
      </c>
      <c r="D242" s="178" t="s">
        <v>257</v>
      </c>
      <c r="E242" s="171"/>
      <c r="F242" s="171"/>
    </row>
    <row r="243" spans="1:6" s="167" customFormat="1" ht="16.5" customHeight="1" hidden="1">
      <c r="A243" s="162"/>
      <c r="B243" s="168"/>
      <c r="C243" s="169" t="s">
        <v>241</v>
      </c>
      <c r="D243" s="170" t="s">
        <v>242</v>
      </c>
      <c r="E243" s="171"/>
      <c r="F243" s="171"/>
    </row>
    <row r="244" spans="1:6" s="167" customFormat="1" ht="16.5" customHeight="1" hidden="1">
      <c r="A244" s="162"/>
      <c r="B244" s="168"/>
      <c r="C244" s="169" t="s">
        <v>209</v>
      </c>
      <c r="D244" s="170" t="s">
        <v>210</v>
      </c>
      <c r="E244" s="171"/>
      <c r="F244" s="171"/>
    </row>
    <row r="245" spans="1:6" s="167" customFormat="1" ht="16.5" customHeight="1" hidden="1">
      <c r="A245" s="162"/>
      <c r="B245" s="168"/>
      <c r="C245" s="169" t="s">
        <v>170</v>
      </c>
      <c r="D245" s="170" t="s">
        <v>171</v>
      </c>
      <c r="E245" s="171"/>
      <c r="F245" s="171"/>
    </row>
    <row r="246" spans="1:6" s="167" customFormat="1" ht="25.5" hidden="1">
      <c r="A246" s="162"/>
      <c r="B246" s="168"/>
      <c r="C246" s="169" t="s">
        <v>258</v>
      </c>
      <c r="D246" s="178" t="s">
        <v>259</v>
      </c>
      <c r="E246" s="171"/>
      <c r="F246" s="171"/>
    </row>
    <row r="247" spans="1:6" s="167" customFormat="1" ht="25.5" hidden="1">
      <c r="A247" s="162"/>
      <c r="B247" s="168"/>
      <c r="C247" s="169" t="s">
        <v>260</v>
      </c>
      <c r="D247" s="178" t="s">
        <v>261</v>
      </c>
      <c r="E247" s="171"/>
      <c r="F247" s="171"/>
    </row>
    <row r="248" spans="1:6" s="167" customFormat="1" ht="16.5" customHeight="1" hidden="1">
      <c r="A248" s="172"/>
      <c r="B248" s="168"/>
      <c r="C248" s="173" t="s">
        <v>179</v>
      </c>
      <c r="D248" s="170" t="s">
        <v>180</v>
      </c>
      <c r="E248" s="171"/>
      <c r="F248" s="171"/>
    </row>
    <row r="249" spans="1:6" s="161" customFormat="1" ht="14.25" hidden="1">
      <c r="A249" s="209"/>
      <c r="B249" s="175">
        <v>80103</v>
      </c>
      <c r="C249" s="174"/>
      <c r="D249" s="239" t="s">
        <v>330</v>
      </c>
      <c r="E249" s="176">
        <f>SUM(E250:E266)-E255</f>
        <v>0</v>
      </c>
      <c r="F249" s="176">
        <f>SUM(F250:F266)-F255</f>
        <v>0</v>
      </c>
    </row>
    <row r="250" spans="1:6" s="167" customFormat="1" ht="16.5" customHeight="1" hidden="1">
      <c r="A250" s="162"/>
      <c r="B250" s="163"/>
      <c r="C250" s="164" t="s">
        <v>246</v>
      </c>
      <c r="D250" s="165" t="s">
        <v>247</v>
      </c>
      <c r="E250" s="166"/>
      <c r="F250" s="166"/>
    </row>
    <row r="251" spans="1:6" s="167" customFormat="1" ht="16.5" customHeight="1" hidden="1">
      <c r="A251" s="162"/>
      <c r="B251" s="168"/>
      <c r="C251" s="169" t="s">
        <v>156</v>
      </c>
      <c r="D251" s="170" t="s">
        <v>157</v>
      </c>
      <c r="E251" s="171"/>
      <c r="F251" s="171"/>
    </row>
    <row r="252" spans="1:6" s="167" customFormat="1" ht="16.5" customHeight="1" hidden="1">
      <c r="A252" s="162"/>
      <c r="B252" s="168"/>
      <c r="C252" s="169" t="s">
        <v>158</v>
      </c>
      <c r="D252" s="170" t="s">
        <v>159</v>
      </c>
      <c r="E252" s="171"/>
      <c r="F252" s="171"/>
    </row>
    <row r="253" spans="1:6" s="167" customFormat="1" ht="15.75" customHeight="1" hidden="1">
      <c r="A253" s="186"/>
      <c r="B253" s="222"/>
      <c r="C253" s="223" t="s">
        <v>160</v>
      </c>
      <c r="D253" s="224" t="s">
        <v>161</v>
      </c>
      <c r="E253" s="225"/>
      <c r="F253" s="225"/>
    </row>
    <row r="254" spans="1:6" s="167" customFormat="1" ht="14.25" customHeight="1" hidden="1">
      <c r="A254" s="191"/>
      <c r="B254" s="192"/>
      <c r="C254" s="193"/>
      <c r="D254" s="194"/>
      <c r="E254" s="195"/>
      <c r="F254" s="195"/>
    </row>
    <row r="255" spans="1:6" s="151" customFormat="1" ht="7.5" customHeight="1" hidden="1">
      <c r="A255" s="196">
        <v>1</v>
      </c>
      <c r="B255" s="196">
        <v>2</v>
      </c>
      <c r="C255" s="196">
        <v>3</v>
      </c>
      <c r="D255" s="196">
        <v>4</v>
      </c>
      <c r="E255" s="196">
        <v>5</v>
      </c>
      <c r="F255" s="196">
        <v>6</v>
      </c>
    </row>
    <row r="256" spans="1:7" s="167" customFormat="1" ht="16.5" customHeight="1" hidden="1">
      <c r="A256" s="162"/>
      <c r="B256" s="168"/>
      <c r="C256" s="169" t="s">
        <v>162</v>
      </c>
      <c r="D256" s="170" t="s">
        <v>163</v>
      </c>
      <c r="E256" s="171"/>
      <c r="F256" s="171"/>
      <c r="G256" s="255"/>
    </row>
    <row r="257" spans="1:6" s="167" customFormat="1" ht="16.5" customHeight="1" hidden="1">
      <c r="A257" s="162"/>
      <c r="B257" s="168"/>
      <c r="C257" s="169" t="s">
        <v>166</v>
      </c>
      <c r="D257" s="170" t="s">
        <v>167</v>
      </c>
      <c r="E257" s="171"/>
      <c r="F257" s="171"/>
    </row>
    <row r="258" spans="1:6" s="167" customFormat="1" ht="16.5" customHeight="1" hidden="1">
      <c r="A258" s="162"/>
      <c r="B258" s="168"/>
      <c r="C258" s="169" t="s">
        <v>328</v>
      </c>
      <c r="D258" s="170" t="s">
        <v>329</v>
      </c>
      <c r="E258" s="171"/>
      <c r="F258" s="171"/>
    </row>
    <row r="259" spans="1:6" s="167" customFormat="1" ht="16.5" customHeight="1" hidden="1">
      <c r="A259" s="162"/>
      <c r="B259" s="168"/>
      <c r="C259" s="169" t="s">
        <v>205</v>
      </c>
      <c r="D259" s="170" t="s">
        <v>206</v>
      </c>
      <c r="E259" s="171"/>
      <c r="F259" s="171"/>
    </row>
    <row r="260" spans="1:6" s="167" customFormat="1" ht="16.5" customHeight="1" hidden="1">
      <c r="A260" s="162"/>
      <c r="B260" s="168"/>
      <c r="C260" s="169" t="s">
        <v>250</v>
      </c>
      <c r="D260" s="170" t="s">
        <v>251</v>
      </c>
      <c r="E260" s="171"/>
      <c r="F260" s="171"/>
    </row>
    <row r="261" spans="1:6" s="167" customFormat="1" ht="19.5" customHeight="1" hidden="1">
      <c r="A261" s="162"/>
      <c r="B261" s="168"/>
      <c r="C261" s="169" t="s">
        <v>168</v>
      </c>
      <c r="D261" s="170" t="s">
        <v>169</v>
      </c>
      <c r="E261" s="171"/>
      <c r="F261" s="171"/>
    </row>
    <row r="262" spans="1:6" s="167" customFormat="1" ht="25.5" hidden="1">
      <c r="A262" s="162"/>
      <c r="B262" s="168"/>
      <c r="C262" s="169" t="s">
        <v>256</v>
      </c>
      <c r="D262" s="178" t="s">
        <v>257</v>
      </c>
      <c r="E262" s="171"/>
      <c r="F262" s="171"/>
    </row>
    <row r="263" spans="1:6" s="167" customFormat="1" ht="16.5" customHeight="1" hidden="1">
      <c r="A263" s="162"/>
      <c r="B263" s="168"/>
      <c r="C263" s="169" t="s">
        <v>241</v>
      </c>
      <c r="D263" s="170" t="s">
        <v>242</v>
      </c>
      <c r="E263" s="171"/>
      <c r="F263" s="171"/>
    </row>
    <row r="264" spans="1:6" s="167" customFormat="1" ht="16.5" customHeight="1" hidden="1">
      <c r="A264" s="162"/>
      <c r="B264" s="168"/>
      <c r="C264" s="169" t="s">
        <v>209</v>
      </c>
      <c r="D264" s="170" t="s">
        <v>210</v>
      </c>
      <c r="E264" s="171"/>
      <c r="F264" s="171"/>
    </row>
    <row r="265" spans="1:6" s="167" customFormat="1" ht="16.5" customHeight="1" hidden="1">
      <c r="A265" s="162"/>
      <c r="B265" s="168"/>
      <c r="C265" s="169" t="s">
        <v>170</v>
      </c>
      <c r="D265" s="170" t="s">
        <v>171</v>
      </c>
      <c r="E265" s="171"/>
      <c r="F265" s="171"/>
    </row>
    <row r="266" spans="1:6" s="167" customFormat="1" ht="25.5" hidden="1">
      <c r="A266" s="172"/>
      <c r="B266" s="168"/>
      <c r="C266" s="173" t="s">
        <v>258</v>
      </c>
      <c r="D266" s="178" t="s">
        <v>259</v>
      </c>
      <c r="E266" s="171"/>
      <c r="F266" s="171"/>
    </row>
    <row r="267" spans="1:6" s="161" customFormat="1" ht="19.5" customHeight="1" hidden="1">
      <c r="A267" s="209"/>
      <c r="B267" s="175">
        <v>80104</v>
      </c>
      <c r="C267" s="174"/>
      <c r="D267" s="239" t="s">
        <v>331</v>
      </c>
      <c r="E267" s="176"/>
      <c r="F267" s="176">
        <f>F268</f>
        <v>0</v>
      </c>
    </row>
    <row r="268" spans="1:6" s="167" customFormat="1" ht="17.25" customHeight="1" hidden="1">
      <c r="A268" s="172"/>
      <c r="B268" s="163"/>
      <c r="C268" s="183" t="s">
        <v>168</v>
      </c>
      <c r="D268" s="165" t="s">
        <v>169</v>
      </c>
      <c r="E268" s="166"/>
      <c r="F268" s="166"/>
    </row>
    <row r="269" spans="1:6" s="161" customFormat="1" ht="19.5" customHeight="1" hidden="1">
      <c r="A269" s="209"/>
      <c r="B269" s="175">
        <v>80110</v>
      </c>
      <c r="C269" s="174"/>
      <c r="D269" s="175" t="s">
        <v>332</v>
      </c>
      <c r="E269" s="176"/>
      <c r="F269" s="176">
        <f>SUM(F270:F287)</f>
        <v>0</v>
      </c>
    </row>
    <row r="270" spans="1:6" s="167" customFormat="1" ht="16.5" customHeight="1" hidden="1">
      <c r="A270" s="162"/>
      <c r="B270" s="163"/>
      <c r="C270" s="164" t="s">
        <v>246</v>
      </c>
      <c r="D270" s="184" t="s">
        <v>247</v>
      </c>
      <c r="E270" s="166"/>
      <c r="F270" s="166"/>
    </row>
    <row r="271" spans="1:6" s="167" customFormat="1" ht="16.5" customHeight="1" hidden="1">
      <c r="A271" s="162"/>
      <c r="B271" s="168"/>
      <c r="C271" s="169" t="s">
        <v>156</v>
      </c>
      <c r="D271" s="170" t="s">
        <v>157</v>
      </c>
      <c r="E271" s="171"/>
      <c r="F271" s="171"/>
    </row>
    <row r="272" spans="1:6" s="167" customFormat="1" ht="16.5" customHeight="1" hidden="1">
      <c r="A272" s="162"/>
      <c r="B272" s="168"/>
      <c r="C272" s="169" t="s">
        <v>158</v>
      </c>
      <c r="D272" s="170" t="s">
        <v>159</v>
      </c>
      <c r="E272" s="171"/>
      <c r="F272" s="171"/>
    </row>
    <row r="273" spans="1:6" s="167" customFormat="1" ht="16.5" customHeight="1" hidden="1">
      <c r="A273" s="162"/>
      <c r="B273" s="168"/>
      <c r="C273" s="169" t="s">
        <v>160</v>
      </c>
      <c r="D273" s="170" t="s">
        <v>161</v>
      </c>
      <c r="E273" s="171"/>
      <c r="F273" s="171"/>
    </row>
    <row r="274" spans="1:7" s="167" customFormat="1" ht="16.5" customHeight="1" hidden="1">
      <c r="A274" s="162"/>
      <c r="B274" s="168"/>
      <c r="C274" s="169" t="s">
        <v>162</v>
      </c>
      <c r="D274" s="170" t="s">
        <v>163</v>
      </c>
      <c r="E274" s="171"/>
      <c r="F274" s="171"/>
      <c r="G274" s="255"/>
    </row>
    <row r="275" spans="1:6" s="167" customFormat="1" ht="16.5" customHeight="1" hidden="1">
      <c r="A275" s="162"/>
      <c r="B275" s="168"/>
      <c r="C275" s="169" t="s">
        <v>166</v>
      </c>
      <c r="D275" s="170" t="s">
        <v>167</v>
      </c>
      <c r="E275" s="171"/>
      <c r="F275" s="171"/>
    </row>
    <row r="276" spans="1:6" s="167" customFormat="1" ht="12.75" hidden="1">
      <c r="A276" s="162"/>
      <c r="B276" s="168"/>
      <c r="C276" s="169" t="s">
        <v>328</v>
      </c>
      <c r="D276" s="178" t="s">
        <v>329</v>
      </c>
      <c r="E276" s="171"/>
      <c r="F276" s="171"/>
    </row>
    <row r="277" spans="1:6" s="167" customFormat="1" ht="16.5" customHeight="1" hidden="1">
      <c r="A277" s="162"/>
      <c r="B277" s="168"/>
      <c r="C277" s="169" t="s">
        <v>205</v>
      </c>
      <c r="D277" s="170" t="s">
        <v>206</v>
      </c>
      <c r="E277" s="171"/>
      <c r="F277" s="171"/>
    </row>
    <row r="278" spans="1:6" s="167" customFormat="1" ht="16.5" customHeight="1" hidden="1">
      <c r="A278" s="162"/>
      <c r="B278" s="168"/>
      <c r="C278" s="169" t="s">
        <v>250</v>
      </c>
      <c r="D278" s="170" t="s">
        <v>251</v>
      </c>
      <c r="E278" s="171"/>
      <c r="F278" s="171"/>
    </row>
    <row r="279" spans="1:6" s="167" customFormat="1" ht="16.5" customHeight="1" hidden="1">
      <c r="A279" s="162"/>
      <c r="B279" s="168"/>
      <c r="C279" s="169" t="s">
        <v>168</v>
      </c>
      <c r="D279" s="170" t="s">
        <v>169</v>
      </c>
      <c r="E279" s="171"/>
      <c r="F279" s="171"/>
    </row>
    <row r="280" spans="1:6" s="167" customFormat="1" ht="16.5" customHeight="1" hidden="1">
      <c r="A280" s="162"/>
      <c r="B280" s="168"/>
      <c r="C280" s="169" t="s">
        <v>252</v>
      </c>
      <c r="D280" s="170" t="s">
        <v>253</v>
      </c>
      <c r="E280" s="171"/>
      <c r="F280" s="171"/>
    </row>
    <row r="281" spans="1:6" s="167" customFormat="1" ht="25.5" hidden="1">
      <c r="A281" s="162"/>
      <c r="B281" s="168"/>
      <c r="C281" s="169" t="s">
        <v>256</v>
      </c>
      <c r="D281" s="178" t="s">
        <v>257</v>
      </c>
      <c r="E281" s="171"/>
      <c r="F281" s="171"/>
    </row>
    <row r="282" spans="1:6" s="167" customFormat="1" ht="16.5" customHeight="1" hidden="1">
      <c r="A282" s="162"/>
      <c r="B282" s="168"/>
      <c r="C282" s="169" t="s">
        <v>241</v>
      </c>
      <c r="D282" s="170" t="s">
        <v>242</v>
      </c>
      <c r="E282" s="171"/>
      <c r="F282" s="171"/>
    </row>
    <row r="283" spans="1:6" s="167" customFormat="1" ht="16.5" customHeight="1" hidden="1">
      <c r="A283" s="162"/>
      <c r="B283" s="168"/>
      <c r="C283" s="169" t="s">
        <v>209</v>
      </c>
      <c r="D283" s="170" t="s">
        <v>210</v>
      </c>
      <c r="E283" s="171"/>
      <c r="F283" s="171"/>
    </row>
    <row r="284" spans="1:6" s="167" customFormat="1" ht="16.5" customHeight="1" hidden="1">
      <c r="A284" s="162"/>
      <c r="B284" s="168"/>
      <c r="C284" s="169" t="s">
        <v>170</v>
      </c>
      <c r="D284" s="170" t="s">
        <v>171</v>
      </c>
      <c r="E284" s="171"/>
      <c r="F284" s="171"/>
    </row>
    <row r="285" spans="1:6" s="167" customFormat="1" ht="25.5" hidden="1">
      <c r="A285" s="162"/>
      <c r="B285" s="168"/>
      <c r="C285" s="169" t="s">
        <v>258</v>
      </c>
      <c r="D285" s="178" t="s">
        <v>259</v>
      </c>
      <c r="E285" s="171"/>
      <c r="F285" s="171"/>
    </row>
    <row r="286" spans="1:6" s="167" customFormat="1" ht="25.5" hidden="1">
      <c r="A286" s="162"/>
      <c r="B286" s="168"/>
      <c r="C286" s="169" t="s">
        <v>260</v>
      </c>
      <c r="D286" s="178" t="s">
        <v>261</v>
      </c>
      <c r="E286" s="171"/>
      <c r="F286" s="171"/>
    </row>
    <row r="287" spans="1:6" s="167" customFormat="1" ht="16.5" customHeight="1" hidden="1">
      <c r="A287" s="162"/>
      <c r="B287" s="168"/>
      <c r="C287" s="173" t="s">
        <v>179</v>
      </c>
      <c r="D287" s="170" t="s">
        <v>180</v>
      </c>
      <c r="E287" s="171"/>
      <c r="F287" s="171"/>
    </row>
    <row r="288" spans="1:6" s="161" customFormat="1" ht="19.5" customHeight="1" hidden="1">
      <c r="A288" s="162"/>
      <c r="B288" s="175">
        <v>80113</v>
      </c>
      <c r="C288" s="174"/>
      <c r="D288" s="175" t="s">
        <v>333</v>
      </c>
      <c r="E288" s="176">
        <f>SUM(E289:E301)-E299</f>
        <v>0</v>
      </c>
      <c r="F288" s="176">
        <f>SUM(F289:F301)-F299</f>
        <v>0</v>
      </c>
    </row>
    <row r="289" spans="1:6" s="167" customFormat="1" ht="16.5" customHeight="1" hidden="1">
      <c r="A289" s="162"/>
      <c r="B289" s="163"/>
      <c r="C289" s="164" t="s">
        <v>156</v>
      </c>
      <c r="D289" s="165" t="s">
        <v>157</v>
      </c>
      <c r="E289" s="166"/>
      <c r="F289" s="166"/>
    </row>
    <row r="290" spans="1:6" s="167" customFormat="1" ht="16.5" customHeight="1" hidden="1">
      <c r="A290" s="162"/>
      <c r="B290" s="168"/>
      <c r="C290" s="169" t="s">
        <v>158</v>
      </c>
      <c r="D290" s="170" t="s">
        <v>159</v>
      </c>
      <c r="E290" s="171"/>
      <c r="F290" s="171"/>
    </row>
    <row r="291" spans="1:6" s="167" customFormat="1" ht="16.5" customHeight="1" hidden="1">
      <c r="A291" s="162"/>
      <c r="B291" s="168"/>
      <c r="C291" s="169" t="s">
        <v>160</v>
      </c>
      <c r="D291" s="170" t="s">
        <v>161</v>
      </c>
      <c r="E291" s="171"/>
      <c r="F291" s="171"/>
    </row>
    <row r="292" spans="1:7" s="167" customFormat="1" ht="16.5" customHeight="1" hidden="1">
      <c r="A292" s="162"/>
      <c r="B292" s="168"/>
      <c r="C292" s="169" t="s">
        <v>162</v>
      </c>
      <c r="D292" s="170" t="s">
        <v>163</v>
      </c>
      <c r="E292" s="171"/>
      <c r="F292" s="171"/>
      <c r="G292" s="255"/>
    </row>
    <row r="293" spans="1:7" s="167" customFormat="1" ht="16.5" customHeight="1" hidden="1">
      <c r="A293" s="162"/>
      <c r="B293" s="168"/>
      <c r="C293" s="169" t="s">
        <v>164</v>
      </c>
      <c r="D293" s="170" t="s">
        <v>334</v>
      </c>
      <c r="E293" s="171"/>
      <c r="F293" s="171"/>
      <c r="G293" s="255"/>
    </row>
    <row r="294" spans="1:6" s="167" customFormat="1" ht="16.5" customHeight="1" hidden="1">
      <c r="A294" s="162"/>
      <c r="B294" s="168"/>
      <c r="C294" s="169" t="s">
        <v>166</v>
      </c>
      <c r="D294" s="170" t="s">
        <v>167</v>
      </c>
      <c r="E294" s="171"/>
      <c r="F294" s="171"/>
    </row>
    <row r="295" spans="1:6" s="167" customFormat="1" ht="16.5" customHeight="1" hidden="1">
      <c r="A295" s="162"/>
      <c r="B295" s="168"/>
      <c r="C295" s="169" t="s">
        <v>214</v>
      </c>
      <c r="D295" s="170" t="s">
        <v>215</v>
      </c>
      <c r="E295" s="171"/>
      <c r="F295" s="171"/>
    </row>
    <row r="296" spans="1:6" s="167" customFormat="1" ht="16.5" customHeight="1" hidden="1">
      <c r="A296" s="162"/>
      <c r="B296" s="168"/>
      <c r="C296" s="169" t="s">
        <v>168</v>
      </c>
      <c r="D296" s="170" t="s">
        <v>169</v>
      </c>
      <c r="E296" s="171"/>
      <c r="F296" s="171"/>
    </row>
    <row r="297" spans="1:6" s="167" customFormat="1" ht="16.5" customHeight="1" hidden="1">
      <c r="A297" s="186"/>
      <c r="B297" s="222"/>
      <c r="C297" s="223" t="s">
        <v>241</v>
      </c>
      <c r="D297" s="224" t="s">
        <v>242</v>
      </c>
      <c r="E297" s="225"/>
      <c r="F297" s="225"/>
    </row>
    <row r="298" spans="1:6" s="167" customFormat="1" ht="8.25" customHeight="1" hidden="1">
      <c r="A298" s="191"/>
      <c r="B298" s="192"/>
      <c r="C298" s="193"/>
      <c r="D298" s="194"/>
      <c r="E298" s="195"/>
      <c r="F298" s="195"/>
    </row>
    <row r="299" spans="1:6" s="151" customFormat="1" ht="7.5" customHeight="1" hidden="1">
      <c r="A299" s="196">
        <v>1</v>
      </c>
      <c r="B299" s="196">
        <v>2</v>
      </c>
      <c r="C299" s="196">
        <v>3</v>
      </c>
      <c r="D299" s="196">
        <v>4</v>
      </c>
      <c r="E299" s="196">
        <v>5</v>
      </c>
      <c r="F299" s="196">
        <v>6</v>
      </c>
    </row>
    <row r="300" spans="1:6" s="167" customFormat="1" ht="16.5" customHeight="1" hidden="1">
      <c r="A300" s="162"/>
      <c r="B300" s="168"/>
      <c r="C300" s="169" t="s">
        <v>209</v>
      </c>
      <c r="D300" s="170" t="s">
        <v>210</v>
      </c>
      <c r="E300" s="171"/>
      <c r="F300" s="171"/>
    </row>
    <row r="301" spans="1:6" s="167" customFormat="1" ht="16.5" customHeight="1" hidden="1">
      <c r="A301" s="162"/>
      <c r="B301" s="168"/>
      <c r="C301" s="173" t="s">
        <v>170</v>
      </c>
      <c r="D301" s="170" t="s">
        <v>171</v>
      </c>
      <c r="E301" s="171"/>
      <c r="F301" s="171"/>
    </row>
    <row r="302" spans="1:6" s="161" customFormat="1" ht="19.5" customHeight="1" hidden="1">
      <c r="A302" s="162"/>
      <c r="B302" s="175">
        <v>80146</v>
      </c>
      <c r="C302" s="174"/>
      <c r="D302" s="175" t="s">
        <v>335</v>
      </c>
      <c r="E302" s="176">
        <f>E303</f>
        <v>0</v>
      </c>
      <c r="F302" s="176">
        <f>F303</f>
        <v>0</v>
      </c>
    </row>
    <row r="303" spans="1:6" s="167" customFormat="1" ht="19.5" customHeight="1" hidden="1">
      <c r="A303" s="162"/>
      <c r="B303" s="163"/>
      <c r="C303" s="183" t="s">
        <v>168</v>
      </c>
      <c r="D303" s="165" t="s">
        <v>169</v>
      </c>
      <c r="E303" s="166"/>
      <c r="F303" s="166"/>
    </row>
    <row r="304" spans="1:6" s="161" customFormat="1" ht="19.5" customHeight="1" hidden="1">
      <c r="A304" s="162"/>
      <c r="B304" s="175">
        <v>80195</v>
      </c>
      <c r="C304" s="174"/>
      <c r="D304" s="175" t="s">
        <v>192</v>
      </c>
      <c r="E304" s="176">
        <f>E305</f>
        <v>0</v>
      </c>
      <c r="F304" s="176">
        <f>F305</f>
        <v>0</v>
      </c>
    </row>
    <row r="305" spans="1:6" s="167" customFormat="1" ht="19.5" customHeight="1" hidden="1" thickBot="1">
      <c r="A305" s="162"/>
      <c r="B305" s="163"/>
      <c r="C305" s="183" t="s">
        <v>170</v>
      </c>
      <c r="D305" s="165" t="s">
        <v>171</v>
      </c>
      <c r="E305" s="166"/>
      <c r="F305" s="166"/>
    </row>
    <row r="306" spans="1:6" s="156" customFormat="1" ht="19.5" customHeight="1" hidden="1" thickBot="1">
      <c r="A306" s="230">
        <v>851</v>
      </c>
      <c r="B306" s="154"/>
      <c r="C306" s="154"/>
      <c r="D306" s="154" t="s">
        <v>336</v>
      </c>
      <c r="E306" s="155">
        <f>E307</f>
        <v>0</v>
      </c>
      <c r="F306" s="155">
        <f>F307+F313+F315</f>
        <v>0</v>
      </c>
    </row>
    <row r="307" spans="1:6" s="161" customFormat="1" ht="19.5" customHeight="1" hidden="1">
      <c r="A307" s="209"/>
      <c r="B307" s="159">
        <v>85121</v>
      </c>
      <c r="C307" s="158"/>
      <c r="D307" s="159" t="s">
        <v>337</v>
      </c>
      <c r="E307" s="160">
        <f>SUM(E308:E309)</f>
        <v>0</v>
      </c>
      <c r="F307" s="160">
        <f>SUM(F310:F312)</f>
        <v>0</v>
      </c>
    </row>
    <row r="308" spans="1:6" s="161" customFormat="1" ht="38.25" hidden="1">
      <c r="A308" s="220"/>
      <c r="B308" s="256"/>
      <c r="C308" s="164" t="s">
        <v>338</v>
      </c>
      <c r="D308" s="184" t="s">
        <v>213</v>
      </c>
      <c r="E308" s="182"/>
      <c r="F308" s="166"/>
    </row>
    <row r="309" spans="1:6" s="167" customFormat="1" ht="38.25" hidden="1">
      <c r="A309" s="162"/>
      <c r="B309" s="177"/>
      <c r="C309" s="177">
        <v>6298</v>
      </c>
      <c r="D309" s="178" t="s">
        <v>178</v>
      </c>
      <c r="E309" s="179"/>
      <c r="F309" s="171"/>
    </row>
    <row r="310" spans="1:6" s="167" customFormat="1" ht="38.25" hidden="1">
      <c r="A310" s="162"/>
      <c r="B310" s="168"/>
      <c r="C310" s="169" t="s">
        <v>339</v>
      </c>
      <c r="D310" s="178" t="s">
        <v>340</v>
      </c>
      <c r="E310" s="171"/>
      <c r="F310" s="171"/>
    </row>
    <row r="311" spans="1:6" s="167" customFormat="1" ht="16.5" customHeight="1" hidden="1">
      <c r="A311" s="162"/>
      <c r="B311" s="168"/>
      <c r="C311" s="169" t="s">
        <v>181</v>
      </c>
      <c r="D311" s="178" t="s">
        <v>180</v>
      </c>
      <c r="E311" s="171"/>
      <c r="F311" s="171"/>
    </row>
    <row r="312" spans="1:6" s="167" customFormat="1" ht="16.5" customHeight="1" hidden="1">
      <c r="A312" s="172"/>
      <c r="B312" s="168"/>
      <c r="C312" s="173" t="s">
        <v>264</v>
      </c>
      <c r="D312" s="178" t="s">
        <v>180</v>
      </c>
      <c r="E312" s="171"/>
      <c r="F312" s="171"/>
    </row>
    <row r="313" spans="1:6" s="161" customFormat="1" ht="19.5" customHeight="1" hidden="1">
      <c r="A313" s="209"/>
      <c r="B313" s="175">
        <v>85153</v>
      </c>
      <c r="C313" s="174"/>
      <c r="D313" s="175" t="s">
        <v>341</v>
      </c>
      <c r="E313" s="176">
        <f>E314</f>
        <v>0</v>
      </c>
      <c r="F313" s="176">
        <f>F314</f>
        <v>0</v>
      </c>
    </row>
    <row r="314" spans="1:6" s="161" customFormat="1" ht="20.25" customHeight="1" hidden="1">
      <c r="A314" s="240"/>
      <c r="B314" s="256"/>
      <c r="C314" s="183" t="s">
        <v>168</v>
      </c>
      <c r="D314" s="184" t="s">
        <v>169</v>
      </c>
      <c r="E314" s="166"/>
      <c r="F314" s="166"/>
    </row>
    <row r="315" spans="1:6" s="161" customFormat="1" ht="19.5" customHeight="1" hidden="1">
      <c r="A315" s="240"/>
      <c r="B315" s="175">
        <v>85154</v>
      </c>
      <c r="C315" s="174"/>
      <c r="D315" s="175" t="s">
        <v>342</v>
      </c>
      <c r="E315" s="176">
        <f>E322</f>
        <v>0</v>
      </c>
      <c r="F315" s="176">
        <f>SUM(F316:F323)</f>
        <v>0</v>
      </c>
    </row>
    <row r="316" spans="1:6" s="161" customFormat="1" ht="38.25" hidden="1">
      <c r="A316" s="240"/>
      <c r="B316" s="256"/>
      <c r="C316" s="257" t="s">
        <v>343</v>
      </c>
      <c r="D316" s="258" t="s">
        <v>344</v>
      </c>
      <c r="E316" s="259"/>
      <c r="F316" s="260"/>
    </row>
    <row r="317" spans="1:6" s="161" customFormat="1" ht="25.5" hidden="1">
      <c r="A317" s="240"/>
      <c r="B317" s="261"/>
      <c r="C317" s="262" t="s">
        <v>345</v>
      </c>
      <c r="D317" s="263" t="s">
        <v>346</v>
      </c>
      <c r="E317" s="264"/>
      <c r="F317" s="265"/>
    </row>
    <row r="318" spans="1:6" s="161" customFormat="1" ht="17.25" customHeight="1" hidden="1">
      <c r="A318" s="240"/>
      <c r="B318" s="261"/>
      <c r="C318" s="262" t="s">
        <v>164</v>
      </c>
      <c r="D318" s="263" t="s">
        <v>165</v>
      </c>
      <c r="E318" s="264"/>
      <c r="F318" s="265"/>
    </row>
    <row r="319" spans="1:6" s="161" customFormat="1" ht="17.25" customHeight="1" hidden="1">
      <c r="A319" s="240"/>
      <c r="B319" s="261"/>
      <c r="C319" s="262" t="s">
        <v>166</v>
      </c>
      <c r="D319" s="263" t="s">
        <v>167</v>
      </c>
      <c r="E319" s="264"/>
      <c r="F319" s="265"/>
    </row>
    <row r="320" spans="1:6" s="161" customFormat="1" ht="17.25" customHeight="1" hidden="1">
      <c r="A320" s="240"/>
      <c r="B320" s="261"/>
      <c r="C320" s="262" t="s">
        <v>239</v>
      </c>
      <c r="D320" s="263" t="s">
        <v>240</v>
      </c>
      <c r="E320" s="264"/>
      <c r="F320" s="265"/>
    </row>
    <row r="321" spans="1:6" s="161" customFormat="1" ht="17.25" customHeight="1" hidden="1">
      <c r="A321" s="240"/>
      <c r="B321" s="261"/>
      <c r="C321" s="262" t="s">
        <v>205</v>
      </c>
      <c r="D321" s="263" t="s">
        <v>206</v>
      </c>
      <c r="E321" s="264"/>
      <c r="F321" s="265"/>
    </row>
    <row r="322" spans="1:6" s="161" customFormat="1" ht="17.25" customHeight="1" hidden="1">
      <c r="A322" s="240"/>
      <c r="B322" s="266"/>
      <c r="C322" s="169" t="s">
        <v>168</v>
      </c>
      <c r="D322" s="181" t="s">
        <v>169</v>
      </c>
      <c r="E322" s="179"/>
      <c r="F322" s="179"/>
    </row>
    <row r="323" spans="1:6" s="161" customFormat="1" ht="17.25" customHeight="1" hidden="1" thickBot="1">
      <c r="A323" s="209"/>
      <c r="B323" s="256"/>
      <c r="C323" s="183" t="s">
        <v>241</v>
      </c>
      <c r="D323" s="184" t="s">
        <v>242</v>
      </c>
      <c r="E323" s="166"/>
      <c r="F323" s="166"/>
    </row>
    <row r="324" spans="1:6" s="270" customFormat="1" ht="19.5" customHeight="1" hidden="1" thickBot="1">
      <c r="A324" s="267">
        <v>852</v>
      </c>
      <c r="B324" s="268"/>
      <c r="C324" s="268"/>
      <c r="D324" s="268" t="s">
        <v>347</v>
      </c>
      <c r="E324" s="269">
        <f>E325+E327+E330+E332+E335+E337+E339</f>
        <v>0</v>
      </c>
      <c r="F324" s="269">
        <f>F325+F327+F330+F332+F335+F337+F339</f>
        <v>0</v>
      </c>
    </row>
    <row r="325" spans="1:7" s="161" customFormat="1" ht="21.75" customHeight="1" hidden="1">
      <c r="A325" s="209"/>
      <c r="B325" s="204">
        <v>85202</v>
      </c>
      <c r="C325" s="271"/>
      <c r="D325" s="241" t="s">
        <v>348</v>
      </c>
      <c r="E325" s="205">
        <f>E326</f>
        <v>0</v>
      </c>
      <c r="F325" s="205">
        <f>F326</f>
        <v>0</v>
      </c>
      <c r="G325" s="272"/>
    </row>
    <row r="326" spans="1:6" s="167" customFormat="1" ht="42.75" customHeight="1" hidden="1">
      <c r="A326" s="172"/>
      <c r="B326" s="221"/>
      <c r="C326" s="183" t="s">
        <v>349</v>
      </c>
      <c r="D326" s="184" t="s">
        <v>350</v>
      </c>
      <c r="E326" s="166"/>
      <c r="F326" s="166"/>
    </row>
    <row r="327" spans="1:6" s="161" customFormat="1" ht="42.75" hidden="1">
      <c r="A327" s="209"/>
      <c r="B327" s="175">
        <v>85212</v>
      </c>
      <c r="C327" s="174"/>
      <c r="D327" s="239" t="s">
        <v>351</v>
      </c>
      <c r="E327" s="176">
        <f>SUM(E328:E329)</f>
        <v>0</v>
      </c>
      <c r="F327" s="176">
        <f>SUM(F328:F329)</f>
        <v>0</v>
      </c>
    </row>
    <row r="328" spans="1:6" s="167" customFormat="1" ht="51" hidden="1">
      <c r="A328" s="186"/>
      <c r="B328" s="217"/>
      <c r="C328" s="188" t="s">
        <v>232</v>
      </c>
      <c r="D328" s="189" t="s">
        <v>233</v>
      </c>
      <c r="E328" s="190"/>
      <c r="F328" s="190"/>
    </row>
    <row r="329" spans="1:6" s="167" customFormat="1" ht="38.25" hidden="1">
      <c r="A329" s="172"/>
      <c r="B329" s="180"/>
      <c r="C329" s="169" t="s">
        <v>234</v>
      </c>
      <c r="D329" s="181" t="s">
        <v>235</v>
      </c>
      <c r="E329" s="179"/>
      <c r="F329" s="171"/>
    </row>
    <row r="330" spans="1:6" s="161" customFormat="1" ht="42.75" hidden="1">
      <c r="A330" s="220"/>
      <c r="B330" s="175">
        <v>85213</v>
      </c>
      <c r="C330" s="174"/>
      <c r="D330" s="239" t="s">
        <v>352</v>
      </c>
      <c r="E330" s="176">
        <f>E331</f>
        <v>0</v>
      </c>
      <c r="F330" s="176">
        <f>F331</f>
        <v>0</v>
      </c>
    </row>
    <row r="331" spans="1:6" s="167" customFormat="1" ht="51" hidden="1">
      <c r="A331" s="172"/>
      <c r="B331" s="219"/>
      <c r="C331" s="164" t="s">
        <v>232</v>
      </c>
      <c r="D331" s="211" t="s">
        <v>233</v>
      </c>
      <c r="E331" s="182"/>
      <c r="F331" s="182"/>
    </row>
    <row r="332" spans="1:6" s="161" customFormat="1" ht="28.5" hidden="1">
      <c r="A332" s="240"/>
      <c r="B332" s="175">
        <v>85214</v>
      </c>
      <c r="C332" s="174"/>
      <c r="D332" s="239" t="s">
        <v>353</v>
      </c>
      <c r="E332" s="176">
        <f>SUM(E333:E334)</f>
        <v>0</v>
      </c>
      <c r="F332" s="176">
        <f>SUM(F333:F334)</f>
        <v>0</v>
      </c>
    </row>
    <row r="333" spans="1:6" s="167" customFormat="1" ht="51" hidden="1">
      <c r="A333" s="172"/>
      <c r="B333" s="219"/>
      <c r="C333" s="164" t="s">
        <v>232</v>
      </c>
      <c r="D333" s="211" t="s">
        <v>233</v>
      </c>
      <c r="E333" s="182"/>
      <c r="F333" s="166"/>
    </row>
    <row r="334" spans="1:6" s="167" customFormat="1" ht="25.5" hidden="1">
      <c r="A334" s="172"/>
      <c r="B334" s="180"/>
      <c r="C334" s="169" t="s">
        <v>354</v>
      </c>
      <c r="D334" s="181" t="s">
        <v>355</v>
      </c>
      <c r="E334" s="179"/>
      <c r="F334" s="171"/>
    </row>
    <row r="335" spans="1:6" s="161" customFormat="1" ht="19.5" customHeight="1" hidden="1">
      <c r="A335" s="220"/>
      <c r="B335" s="175">
        <v>85219</v>
      </c>
      <c r="C335" s="174"/>
      <c r="D335" s="175" t="s">
        <v>356</v>
      </c>
      <c r="E335" s="176">
        <f>E336</f>
        <v>0</v>
      </c>
      <c r="F335" s="176">
        <f>F336</f>
        <v>0</v>
      </c>
    </row>
    <row r="336" spans="1:6" s="167" customFormat="1" ht="25.5" hidden="1">
      <c r="A336" s="172"/>
      <c r="B336" s="219"/>
      <c r="C336" s="164" t="s">
        <v>354</v>
      </c>
      <c r="D336" s="211" t="s">
        <v>355</v>
      </c>
      <c r="E336" s="182"/>
      <c r="F336" s="166"/>
    </row>
    <row r="337" spans="1:6" s="161" customFormat="1" ht="28.5" hidden="1">
      <c r="A337" s="162"/>
      <c r="B337" s="175">
        <v>85228</v>
      </c>
      <c r="C337" s="174"/>
      <c r="D337" s="239" t="s">
        <v>357</v>
      </c>
      <c r="E337" s="176">
        <f>E338</f>
        <v>0</v>
      </c>
      <c r="F337" s="176">
        <f>F338</f>
        <v>0</v>
      </c>
    </row>
    <row r="338" spans="1:6" s="167" customFormat="1" ht="18" customHeight="1" hidden="1">
      <c r="A338" s="172"/>
      <c r="B338" s="221"/>
      <c r="C338" s="183" t="s">
        <v>358</v>
      </c>
      <c r="D338" s="184" t="s">
        <v>359</v>
      </c>
      <c r="E338" s="166"/>
      <c r="F338" s="166"/>
    </row>
    <row r="339" spans="1:6" s="161" customFormat="1" ht="21" customHeight="1" hidden="1">
      <c r="A339" s="162"/>
      <c r="B339" s="175">
        <v>85295</v>
      </c>
      <c r="C339" s="174"/>
      <c r="D339" s="239" t="s">
        <v>192</v>
      </c>
      <c r="E339" s="176">
        <f>E340</f>
        <v>0</v>
      </c>
      <c r="F339" s="176">
        <f>F340</f>
        <v>0</v>
      </c>
    </row>
    <row r="340" spans="1:6" s="167" customFormat="1" ht="26.25" hidden="1" thickBot="1">
      <c r="A340" s="172"/>
      <c r="B340" s="219"/>
      <c r="C340" s="164" t="s">
        <v>354</v>
      </c>
      <c r="D340" s="211" t="s">
        <v>355</v>
      </c>
      <c r="E340" s="182"/>
      <c r="F340" s="166"/>
    </row>
    <row r="341" spans="1:6" s="275" customFormat="1" ht="15.75" hidden="1" thickBot="1">
      <c r="A341" s="203">
        <v>854</v>
      </c>
      <c r="B341" s="203"/>
      <c r="C341" s="273"/>
      <c r="D341" s="227" t="s">
        <v>360</v>
      </c>
      <c r="E341" s="274">
        <f>E342</f>
        <v>0</v>
      </c>
      <c r="F341" s="274">
        <f>F342</f>
        <v>0</v>
      </c>
    </row>
    <row r="342" spans="1:6" s="167" customFormat="1" ht="14.25" hidden="1">
      <c r="A342" s="226"/>
      <c r="B342" s="276">
        <v>85412</v>
      </c>
      <c r="C342" s="244"/>
      <c r="D342" s="245" t="s">
        <v>361</v>
      </c>
      <c r="E342" s="246">
        <f>E343</f>
        <v>0</v>
      </c>
      <c r="F342" s="246">
        <f>F343</f>
        <v>0</v>
      </c>
    </row>
    <row r="343" spans="1:6" s="167" customFormat="1" ht="21" customHeight="1" hidden="1" thickBot="1">
      <c r="A343" s="162"/>
      <c r="B343" s="221"/>
      <c r="C343" s="221">
        <v>4300</v>
      </c>
      <c r="D343" s="184" t="s">
        <v>169</v>
      </c>
      <c r="E343" s="166"/>
      <c r="F343" s="166"/>
    </row>
    <row r="344" spans="1:6" s="161" customFormat="1" ht="18.75" customHeight="1" thickBot="1">
      <c r="A344" s="310"/>
      <c r="B344" s="307"/>
      <c r="C344" s="321"/>
      <c r="D344" s="305" t="s">
        <v>414</v>
      </c>
      <c r="E344" s="443" t="s">
        <v>415</v>
      </c>
      <c r="F344" s="304"/>
    </row>
    <row r="345" spans="1:6" s="275" customFormat="1" ht="30.75" thickBot="1">
      <c r="A345" s="203">
        <v>900</v>
      </c>
      <c r="B345" s="203"/>
      <c r="C345" s="273"/>
      <c r="D345" s="227" t="s">
        <v>362</v>
      </c>
      <c r="E345" s="274">
        <f>E351</f>
        <v>15860</v>
      </c>
      <c r="F345" s="274">
        <f>F346+F348+F351+F354+F356</f>
        <v>0</v>
      </c>
    </row>
    <row r="346" spans="1:6" s="167" customFormat="1" ht="19.5" customHeight="1" hidden="1">
      <c r="A346" s="226"/>
      <c r="B346" s="276">
        <v>90001</v>
      </c>
      <c r="C346" s="244"/>
      <c r="D346" s="245" t="s">
        <v>363</v>
      </c>
      <c r="E346" s="277">
        <f>E347</f>
        <v>0</v>
      </c>
      <c r="F346" s="277">
        <f>F347</f>
        <v>0</v>
      </c>
    </row>
    <row r="347" spans="1:6" s="167" customFormat="1" ht="18" customHeight="1" hidden="1">
      <c r="A347" s="172"/>
      <c r="B347" s="221"/>
      <c r="C347" s="221">
        <v>4260</v>
      </c>
      <c r="D347" s="184" t="s">
        <v>206</v>
      </c>
      <c r="E347" s="166"/>
      <c r="F347" s="166"/>
    </row>
    <row r="348" spans="1:6" s="167" customFormat="1" ht="19.5" customHeight="1" hidden="1">
      <c r="A348" s="172"/>
      <c r="B348" s="278">
        <v>90002</v>
      </c>
      <c r="C348" s="253"/>
      <c r="D348" s="229" t="s">
        <v>364</v>
      </c>
      <c r="E348" s="279">
        <f>E350</f>
        <v>0</v>
      </c>
      <c r="F348" s="279">
        <f>SUM(F349:F350)</f>
        <v>0</v>
      </c>
    </row>
    <row r="349" spans="1:6" s="167" customFormat="1" ht="18" customHeight="1" hidden="1">
      <c r="A349" s="172"/>
      <c r="B349" s="221"/>
      <c r="C349" s="221">
        <v>4300</v>
      </c>
      <c r="D349" s="184" t="s">
        <v>169</v>
      </c>
      <c r="E349" s="166"/>
      <c r="F349" s="166"/>
    </row>
    <row r="350" spans="1:6" s="167" customFormat="1" ht="12.75" hidden="1">
      <c r="A350" s="172"/>
      <c r="B350" s="177"/>
      <c r="C350" s="177">
        <v>6060</v>
      </c>
      <c r="D350" s="178" t="s">
        <v>263</v>
      </c>
      <c r="E350" s="171"/>
      <c r="F350" s="171"/>
    </row>
    <row r="351" spans="1:6" s="167" customFormat="1" ht="20.25" customHeight="1">
      <c r="A351" s="162"/>
      <c r="B351" s="278">
        <v>90008</v>
      </c>
      <c r="C351" s="253"/>
      <c r="D351" s="229" t="s">
        <v>394</v>
      </c>
      <c r="E351" s="279">
        <f>E352</f>
        <v>15860</v>
      </c>
      <c r="F351" s="279">
        <f>F352</f>
        <v>0</v>
      </c>
    </row>
    <row r="352" spans="1:6" s="167" customFormat="1" ht="51">
      <c r="A352" s="317"/>
      <c r="B352" s="359"/>
      <c r="C352" s="355">
        <v>6260</v>
      </c>
      <c r="D352" s="358" t="s">
        <v>395</v>
      </c>
      <c r="E352" s="254">
        <v>15860</v>
      </c>
      <c r="F352" s="254"/>
    </row>
    <row r="353" spans="1:6" s="167" customFormat="1" ht="21.75" customHeight="1" thickBot="1">
      <c r="A353" s="386" t="s">
        <v>397</v>
      </c>
      <c r="B353" s="356"/>
      <c r="C353" s="356"/>
      <c r="D353" s="357"/>
      <c r="E353" s="360" t="s">
        <v>398</v>
      </c>
      <c r="F353" s="166"/>
    </row>
    <row r="354" spans="1:6" s="167" customFormat="1" ht="19.5" customHeight="1" hidden="1">
      <c r="A354" s="172"/>
      <c r="B354" s="278">
        <v>90015</v>
      </c>
      <c r="C354" s="253"/>
      <c r="D354" s="229" t="s">
        <v>365</v>
      </c>
      <c r="E354" s="279">
        <f>E355</f>
        <v>0</v>
      </c>
      <c r="F354" s="279">
        <f>F355</f>
        <v>0</v>
      </c>
    </row>
    <row r="355" spans="1:6" s="167" customFormat="1" ht="18" customHeight="1" hidden="1">
      <c r="A355" s="172"/>
      <c r="B355" s="221"/>
      <c r="C355" s="221">
        <v>4260</v>
      </c>
      <c r="D355" s="184" t="s">
        <v>206</v>
      </c>
      <c r="E355" s="166"/>
      <c r="F355" s="166"/>
    </row>
    <row r="356" spans="1:6" s="167" customFormat="1" ht="19.5" customHeight="1" hidden="1">
      <c r="A356" s="172"/>
      <c r="B356" s="278">
        <v>90095</v>
      </c>
      <c r="C356" s="253"/>
      <c r="D356" s="229" t="s">
        <v>192</v>
      </c>
      <c r="E356" s="279">
        <f>E357</f>
        <v>0</v>
      </c>
      <c r="F356" s="279">
        <f>F357</f>
        <v>0</v>
      </c>
    </row>
    <row r="357" spans="1:6" s="167" customFormat="1" ht="18" customHeight="1" hidden="1" thickBot="1">
      <c r="A357" s="162"/>
      <c r="B357" s="221"/>
      <c r="C357" s="221">
        <v>4300</v>
      </c>
      <c r="D357" s="184" t="s">
        <v>169</v>
      </c>
      <c r="E357" s="166"/>
      <c r="F357" s="166"/>
    </row>
    <row r="358" spans="1:6" s="275" customFormat="1" ht="30.75" hidden="1" thickBot="1">
      <c r="A358" s="203">
        <v>921</v>
      </c>
      <c r="B358" s="273"/>
      <c r="C358" s="273"/>
      <c r="D358" s="227" t="s">
        <v>366</v>
      </c>
      <c r="E358" s="274">
        <f>E359+E365</f>
        <v>0</v>
      </c>
      <c r="F358" s="274">
        <f>F359+F365+F369</f>
        <v>0</v>
      </c>
    </row>
    <row r="359" spans="1:6" s="167" customFormat="1" ht="19.5" customHeight="1" hidden="1">
      <c r="A359" s="226"/>
      <c r="B359" s="237">
        <v>92109</v>
      </c>
      <c r="C359" s="188"/>
      <c r="D359" s="280" t="s">
        <v>367</v>
      </c>
      <c r="E359" s="190">
        <f>E360</f>
        <v>0</v>
      </c>
      <c r="F359" s="190">
        <f>SUM(F363:F364)</f>
        <v>0</v>
      </c>
    </row>
    <row r="360" spans="1:6" s="167" customFormat="1" ht="39" hidden="1" thickBot="1">
      <c r="A360" s="186"/>
      <c r="B360" s="217"/>
      <c r="C360" s="217">
        <v>6298</v>
      </c>
      <c r="D360" s="189" t="s">
        <v>178</v>
      </c>
      <c r="E360" s="190"/>
      <c r="F360" s="190"/>
    </row>
    <row r="361" spans="1:6" s="167" customFormat="1" ht="12" customHeight="1" hidden="1">
      <c r="A361" s="191"/>
      <c r="B361" s="192"/>
      <c r="C361" s="193"/>
      <c r="D361" s="194"/>
      <c r="E361" s="195"/>
      <c r="F361" s="195"/>
    </row>
    <row r="362" spans="1:6" s="151" customFormat="1" ht="7.5" customHeight="1" hidden="1">
      <c r="A362" s="196">
        <v>1</v>
      </c>
      <c r="B362" s="196">
        <v>2</v>
      </c>
      <c r="C362" s="196">
        <v>3</v>
      </c>
      <c r="D362" s="196">
        <v>4</v>
      </c>
      <c r="E362" s="196">
        <v>5</v>
      </c>
      <c r="F362" s="196">
        <v>6</v>
      </c>
    </row>
    <row r="363" spans="1:6" s="167" customFormat="1" ht="28.5" customHeight="1" hidden="1">
      <c r="A363" s="172"/>
      <c r="B363" s="180"/>
      <c r="C363" s="169" t="s">
        <v>368</v>
      </c>
      <c r="D363" s="178" t="s">
        <v>369</v>
      </c>
      <c r="E363" s="179"/>
      <c r="F363" s="179"/>
    </row>
    <row r="364" spans="1:6" s="167" customFormat="1" ht="16.5" customHeight="1" hidden="1">
      <c r="A364" s="172"/>
      <c r="B364" s="177"/>
      <c r="C364" s="173" t="s">
        <v>179</v>
      </c>
      <c r="D364" s="178" t="s">
        <v>180</v>
      </c>
      <c r="E364" s="171"/>
      <c r="F364" s="171"/>
    </row>
    <row r="365" spans="1:6" s="167" customFormat="1" ht="19.5" customHeight="1" hidden="1">
      <c r="A365" s="162"/>
      <c r="B365" s="278">
        <v>92116</v>
      </c>
      <c r="C365" s="253"/>
      <c r="D365" s="229" t="s">
        <v>370</v>
      </c>
      <c r="E365" s="254">
        <f>SUM(E366:E367)</f>
        <v>0</v>
      </c>
      <c r="F365" s="254">
        <f>SUM(F367:F368)</f>
        <v>0</v>
      </c>
    </row>
    <row r="366" spans="1:6" s="167" customFormat="1" ht="39" hidden="1" thickBot="1">
      <c r="A366" s="162"/>
      <c r="B366" s="238"/>
      <c r="C366" s="164" t="s">
        <v>212</v>
      </c>
      <c r="D366" s="184" t="s">
        <v>213</v>
      </c>
      <c r="E366" s="182"/>
      <c r="F366" s="182"/>
    </row>
    <row r="367" spans="1:6" s="167" customFormat="1" ht="26.25" hidden="1" thickBot="1">
      <c r="A367" s="162"/>
      <c r="B367" s="177"/>
      <c r="C367" s="169" t="s">
        <v>368</v>
      </c>
      <c r="D367" s="178" t="s">
        <v>369</v>
      </c>
      <c r="E367" s="179"/>
      <c r="F367" s="179"/>
    </row>
    <row r="368" spans="1:6" s="167" customFormat="1" ht="16.5" customHeight="1" hidden="1">
      <c r="A368" s="172"/>
      <c r="B368" s="177"/>
      <c r="C368" s="173" t="s">
        <v>179</v>
      </c>
      <c r="D368" s="178" t="s">
        <v>180</v>
      </c>
      <c r="E368" s="171"/>
      <c r="F368" s="171"/>
    </row>
    <row r="369" spans="1:6" s="167" customFormat="1" ht="19.5" customHeight="1" hidden="1">
      <c r="A369" s="226"/>
      <c r="B369" s="278">
        <v>92120</v>
      </c>
      <c r="C369" s="253"/>
      <c r="D369" s="229" t="s">
        <v>371</v>
      </c>
      <c r="E369" s="279">
        <f>E370</f>
        <v>0</v>
      </c>
      <c r="F369" s="279">
        <f>F370</f>
        <v>0</v>
      </c>
    </row>
    <row r="370" spans="1:6" s="167" customFormat="1" ht="21.75" customHeight="1" hidden="1" thickBot="1">
      <c r="A370" s="162"/>
      <c r="B370" s="221"/>
      <c r="C370" s="221">
        <v>4300</v>
      </c>
      <c r="D370" s="184" t="s">
        <v>169</v>
      </c>
      <c r="E370" s="166"/>
      <c r="F370" s="166"/>
    </row>
    <row r="371" spans="1:6" s="275" customFormat="1" ht="24" customHeight="1" hidden="1" thickBot="1">
      <c r="A371" s="203">
        <v>926</v>
      </c>
      <c r="B371" s="273"/>
      <c r="C371" s="273"/>
      <c r="D371" s="227" t="s">
        <v>372</v>
      </c>
      <c r="E371" s="274">
        <f>E372+E377</f>
        <v>0</v>
      </c>
      <c r="F371" s="274">
        <f>F372+F377+F381</f>
        <v>0</v>
      </c>
    </row>
    <row r="372" spans="1:6" s="167" customFormat="1" ht="19.5" customHeight="1" hidden="1">
      <c r="A372" s="212"/>
      <c r="B372" s="281">
        <v>92605</v>
      </c>
      <c r="C372" s="164"/>
      <c r="D372" s="282" t="s">
        <v>373</v>
      </c>
      <c r="E372" s="182">
        <f>E374</f>
        <v>0</v>
      </c>
      <c r="F372" s="182">
        <f>SUM(F373:F375)</f>
        <v>0</v>
      </c>
    </row>
    <row r="373" spans="1:6" s="167" customFormat="1" ht="26.25" hidden="1" thickBot="1">
      <c r="A373" s="226"/>
      <c r="B373" s="238"/>
      <c r="C373" s="164" t="s">
        <v>368</v>
      </c>
      <c r="D373" s="178" t="s">
        <v>369</v>
      </c>
      <c r="E373" s="166"/>
      <c r="F373" s="166"/>
    </row>
    <row r="374" spans="1:6" s="167" customFormat="1" ht="39" hidden="1" thickBot="1">
      <c r="A374" s="172"/>
      <c r="B374" s="180"/>
      <c r="C374" s="180">
        <v>2820</v>
      </c>
      <c r="D374" s="181" t="s">
        <v>374</v>
      </c>
      <c r="E374" s="179"/>
      <c r="F374" s="179"/>
    </row>
    <row r="375" spans="1:6" s="167" customFormat="1" ht="11.25" customHeight="1" hidden="1" thickBot="1">
      <c r="A375" s="172"/>
      <c r="B375" s="180"/>
      <c r="C375" s="169" t="s">
        <v>205</v>
      </c>
      <c r="D375" s="178" t="s">
        <v>369</v>
      </c>
      <c r="E375" s="179"/>
      <c r="F375" s="179"/>
    </row>
    <row r="376" spans="1:7" s="283" customFormat="1" ht="28.5" customHeight="1" thickBot="1">
      <c r="A376" s="378" t="s">
        <v>375</v>
      </c>
      <c r="B376" s="379"/>
      <c r="C376" s="379"/>
      <c r="D376" s="380"/>
      <c r="E376" s="363">
        <f>E77+E227+E345+E173</f>
        <v>58506.07</v>
      </c>
      <c r="F376" s="269">
        <f>F7+F34+F39+F44+F77+F127+F142+F149+F173+F216+F306+F324+F358+F55+F72+F210+F227+F341+F345+F371</f>
        <v>0</v>
      </c>
      <c r="G376" s="364">
        <f>E376-F376</f>
        <v>58506.07</v>
      </c>
    </row>
    <row r="377" ht="17.25" customHeight="1">
      <c r="E377" s="284"/>
    </row>
    <row r="378" spans="1:7" ht="12.75">
      <c r="A378" s="285" t="s">
        <v>376</v>
      </c>
      <c r="B378" s="286"/>
      <c r="C378" s="286"/>
      <c r="E378" s="287"/>
      <c r="F378" s="288"/>
      <c r="G378" s="289"/>
    </row>
    <row r="379" spans="2:6" ht="12.75">
      <c r="B379" s="290"/>
      <c r="C379" s="286"/>
      <c r="D379" s="288"/>
      <c r="E379" s="288"/>
      <c r="F379" s="288"/>
    </row>
    <row r="380" spans="2:6" ht="12.75">
      <c r="B380" s="286"/>
      <c r="C380" s="286"/>
      <c r="D380" s="288"/>
      <c r="E380" s="288"/>
      <c r="F380" s="288"/>
    </row>
    <row r="381" spans="2:6" ht="12.75">
      <c r="B381" s="286"/>
      <c r="C381" s="286"/>
      <c r="D381" s="288"/>
      <c r="E381" s="288"/>
      <c r="F381" s="288"/>
    </row>
    <row r="382" spans="2:6" ht="12.75">
      <c r="B382" s="286"/>
      <c r="C382" s="286"/>
      <c r="D382" s="288"/>
      <c r="E382" s="288"/>
      <c r="F382" s="288"/>
    </row>
    <row r="383" spans="2:6" ht="12.75">
      <c r="B383" s="286"/>
      <c r="C383" s="286"/>
      <c r="D383" s="288"/>
      <c r="E383" s="288"/>
      <c r="F383" s="288"/>
    </row>
    <row r="384" spans="2:6" ht="12.75">
      <c r="B384" s="286"/>
      <c r="C384" s="286"/>
      <c r="D384" s="288"/>
      <c r="E384" s="288"/>
      <c r="F384" s="288"/>
    </row>
    <row r="385" spans="2:6" ht="12.75">
      <c r="B385" s="286"/>
      <c r="C385" s="286"/>
      <c r="D385" s="288"/>
      <c r="E385" s="288"/>
      <c r="F385" s="288"/>
    </row>
    <row r="386" spans="2:6" ht="12.75">
      <c r="B386" s="286"/>
      <c r="C386" s="286"/>
      <c r="D386" s="288"/>
      <c r="E386" s="288"/>
      <c r="F386" s="288"/>
    </row>
    <row r="387" spans="2:6" ht="12.75">
      <c r="B387" s="286"/>
      <c r="C387" s="286"/>
      <c r="D387" s="288"/>
      <c r="E387" s="288"/>
      <c r="F387" s="288"/>
    </row>
    <row r="388" spans="2:6" ht="12.75">
      <c r="B388" s="286"/>
      <c r="C388" s="286"/>
      <c r="D388" s="288"/>
      <c r="E388" s="288"/>
      <c r="F388" s="288"/>
    </row>
    <row r="389" spans="2:6" ht="12.75">
      <c r="B389" s="286"/>
      <c r="C389" s="286"/>
      <c r="D389" s="288"/>
      <c r="E389" s="288"/>
      <c r="F389" s="288"/>
    </row>
    <row r="390" spans="2:6" ht="12.75">
      <c r="B390" s="286"/>
      <c r="C390" s="286"/>
      <c r="D390" s="288"/>
      <c r="E390" s="288"/>
      <c r="F390" s="288"/>
    </row>
    <row r="391" spans="2:6" ht="12.75">
      <c r="B391" s="286"/>
      <c r="C391" s="286"/>
      <c r="D391" s="288"/>
      <c r="E391" s="288"/>
      <c r="F391" s="288"/>
    </row>
    <row r="392" spans="2:6" ht="12.75">
      <c r="B392" s="286"/>
      <c r="C392" s="286"/>
      <c r="D392" s="288"/>
      <c r="E392" s="288"/>
      <c r="F392" s="288"/>
    </row>
    <row r="393" spans="2:6" ht="12.75">
      <c r="B393" s="286"/>
      <c r="C393" s="286"/>
      <c r="D393" s="288"/>
      <c r="E393" s="288"/>
      <c r="F393" s="288"/>
    </row>
    <row r="394" spans="2:6" ht="12.75">
      <c r="B394" s="286"/>
      <c r="C394" s="286"/>
      <c r="D394" s="288"/>
      <c r="E394" s="288"/>
      <c r="F394" s="288"/>
    </row>
    <row r="395" spans="2:6" ht="12.75">
      <c r="B395" s="286"/>
      <c r="C395" s="286"/>
      <c r="D395" s="288"/>
      <c r="E395" s="288"/>
      <c r="F395" s="288"/>
    </row>
    <row r="396" spans="2:6" ht="12.75">
      <c r="B396" s="286"/>
      <c r="C396" s="286"/>
      <c r="D396" s="288"/>
      <c r="E396" s="288"/>
      <c r="F396" s="288"/>
    </row>
    <row r="397" spans="2:6" ht="12.75">
      <c r="B397" s="286"/>
      <c r="C397" s="286"/>
      <c r="D397" s="288"/>
      <c r="E397" s="288"/>
      <c r="F397" s="288"/>
    </row>
    <row r="398" spans="2:6" ht="12.75">
      <c r="B398" s="286"/>
      <c r="C398" s="286"/>
      <c r="D398" s="288"/>
      <c r="E398" s="288"/>
      <c r="F398" s="288"/>
    </row>
    <row r="399" spans="2:6" ht="12.75">
      <c r="B399" s="286"/>
      <c r="C399" s="286"/>
      <c r="D399" s="288"/>
      <c r="E399" s="288"/>
      <c r="F399" s="288"/>
    </row>
    <row r="400" spans="2:6" ht="12.75">
      <c r="B400" s="286"/>
      <c r="C400" s="286"/>
      <c r="D400" s="288"/>
      <c r="E400" s="288"/>
      <c r="F400" s="288"/>
    </row>
    <row r="401" spans="2:6" ht="12.75">
      <c r="B401" s="286"/>
      <c r="C401" s="286"/>
      <c r="D401" s="288"/>
      <c r="E401" s="288"/>
      <c r="F401" s="288"/>
    </row>
    <row r="402" spans="2:6" ht="12.75">
      <c r="B402" s="286"/>
      <c r="C402" s="286"/>
      <c r="D402" s="288"/>
      <c r="E402" s="288"/>
      <c r="F402" s="288"/>
    </row>
    <row r="403" spans="2:6" ht="12.75">
      <c r="B403" s="286"/>
      <c r="C403" s="286"/>
      <c r="D403" s="288"/>
      <c r="E403" s="288"/>
      <c r="F403" s="288"/>
    </row>
    <row r="404" spans="2:6" ht="12.75">
      <c r="B404" s="286"/>
      <c r="C404" s="286"/>
      <c r="D404" s="288"/>
      <c r="E404" s="288"/>
      <c r="F404" s="288"/>
    </row>
    <row r="405" spans="2:6" ht="12.75">
      <c r="B405" s="286"/>
      <c r="C405" s="286"/>
      <c r="D405" s="288"/>
      <c r="E405" s="288"/>
      <c r="F405" s="288"/>
    </row>
    <row r="406" spans="2:6" ht="12.75">
      <c r="B406" s="286"/>
      <c r="C406" s="286"/>
      <c r="D406" s="288"/>
      <c r="E406" s="288"/>
      <c r="F406" s="288"/>
    </row>
    <row r="407" spans="2:6" ht="12.75">
      <c r="B407" s="286"/>
      <c r="C407" s="286"/>
      <c r="D407" s="288"/>
      <c r="E407" s="288"/>
      <c r="F407" s="288"/>
    </row>
    <row r="408" spans="2:6" ht="12.75">
      <c r="B408" s="286"/>
      <c r="C408" s="286"/>
      <c r="D408" s="288"/>
      <c r="E408" s="288"/>
      <c r="F408" s="288"/>
    </row>
    <row r="409" spans="2:6" ht="12.75">
      <c r="B409" s="286"/>
      <c r="C409" s="286"/>
      <c r="D409" s="288"/>
      <c r="E409" s="288"/>
      <c r="F409" s="288"/>
    </row>
    <row r="410" spans="2:6" ht="12.75">
      <c r="B410" s="286"/>
      <c r="C410" s="286"/>
      <c r="D410" s="288"/>
      <c r="E410" s="288"/>
      <c r="F410" s="288"/>
    </row>
  </sheetData>
  <mergeCells count="9">
    <mergeCell ref="A2:F2"/>
    <mergeCell ref="A376:D376"/>
    <mergeCell ref="E4:E5"/>
    <mergeCell ref="F4:F5"/>
    <mergeCell ref="A4:A5"/>
    <mergeCell ref="B4:B5"/>
    <mergeCell ref="C4:C5"/>
    <mergeCell ref="D4:D5"/>
    <mergeCell ref="A353:D35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XXIII/121/2008         
z dnia 4 kwietnia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G441"/>
  <sheetViews>
    <sheetView showGridLines="0" zoomScale="75" zoomScaleNormal="75" workbookViewId="0" topLeftCell="A1">
      <selection activeCell="A236" sqref="A236:IV236"/>
    </sheetView>
  </sheetViews>
  <sheetFormatPr defaultColWidth="9.00390625" defaultRowHeight="12.75"/>
  <cols>
    <col min="1" max="1" width="5.875" style="146" customWidth="1"/>
    <col min="2" max="2" width="8.125" style="146" customWidth="1"/>
    <col min="3" max="3" width="5.625" style="146" hidden="1" customWidth="1"/>
    <col min="4" max="4" width="44.375" style="147" customWidth="1"/>
    <col min="5" max="6" width="16.625" style="147" customWidth="1"/>
    <col min="7" max="7" width="11.625" style="147" bestFit="1" customWidth="1"/>
    <col min="8" max="16384" width="9.125" style="147" customWidth="1"/>
  </cols>
  <sheetData>
    <row r="1" ht="9" customHeight="1"/>
    <row r="2" spans="1:6" ht="17.25" customHeight="1">
      <c r="A2" s="377" t="s">
        <v>380</v>
      </c>
      <c r="B2" s="377"/>
      <c r="C2" s="377"/>
      <c r="D2" s="377"/>
      <c r="E2" s="377"/>
      <c r="F2" s="377"/>
    </row>
    <row r="3" spans="1:6" ht="13.5" customHeight="1" thickBot="1">
      <c r="A3" s="148"/>
      <c r="B3" s="148"/>
      <c r="C3" s="148"/>
      <c r="D3" s="148"/>
      <c r="E3" s="148"/>
      <c r="F3" s="148"/>
    </row>
    <row r="4" spans="1:6" s="149" customFormat="1" ht="22.5" customHeight="1">
      <c r="A4" s="383" t="s">
        <v>146</v>
      </c>
      <c r="B4" s="385" t="s">
        <v>147</v>
      </c>
      <c r="C4" s="385" t="s">
        <v>148</v>
      </c>
      <c r="D4" s="385" t="s">
        <v>149</v>
      </c>
      <c r="E4" s="381" t="s">
        <v>150</v>
      </c>
      <c r="F4" s="381" t="s">
        <v>151</v>
      </c>
    </row>
    <row r="5" spans="1:6" s="149" customFormat="1" ht="15" customHeight="1" thickBot="1">
      <c r="A5" s="384"/>
      <c r="B5" s="382"/>
      <c r="C5" s="382"/>
      <c r="D5" s="382"/>
      <c r="E5" s="382"/>
      <c r="F5" s="382"/>
    </row>
    <row r="6" spans="1:6" s="151" customFormat="1" ht="7.5" customHeight="1" thickBot="1">
      <c r="A6" s="150">
        <v>1</v>
      </c>
      <c r="B6" s="150">
        <v>2</v>
      </c>
      <c r="C6" s="150">
        <v>3</v>
      </c>
      <c r="D6" s="150">
        <v>3</v>
      </c>
      <c r="E6" s="150">
        <v>4</v>
      </c>
      <c r="F6" s="150">
        <v>5</v>
      </c>
    </row>
    <row r="7" spans="1:6" s="156" customFormat="1" ht="23.25" customHeight="1" hidden="1" thickBot="1">
      <c r="A7" s="152" t="s">
        <v>152</v>
      </c>
      <c r="B7" s="153"/>
      <c r="C7" s="154"/>
      <c r="D7" s="154" t="s">
        <v>153</v>
      </c>
      <c r="E7" s="155">
        <f>E17+E32</f>
        <v>0</v>
      </c>
      <c r="F7" s="155">
        <f>F17+F32+F8+F26+F28+F30</f>
        <v>0</v>
      </c>
    </row>
    <row r="8" spans="1:6" s="161" customFormat="1" ht="23.25" customHeight="1" hidden="1">
      <c r="A8" s="157"/>
      <c r="B8" s="158" t="s">
        <v>154</v>
      </c>
      <c r="C8" s="159"/>
      <c r="D8" s="159" t="s">
        <v>155</v>
      </c>
      <c r="E8" s="160">
        <f>SUM(E16:E18)</f>
        <v>0</v>
      </c>
      <c r="F8" s="160">
        <f>SUM(F9:F16)</f>
        <v>0</v>
      </c>
    </row>
    <row r="9" spans="1:6" s="167" customFormat="1" ht="16.5" customHeight="1" hidden="1">
      <c r="A9" s="162"/>
      <c r="B9" s="163"/>
      <c r="C9" s="164" t="s">
        <v>156</v>
      </c>
      <c r="D9" s="165" t="s">
        <v>157</v>
      </c>
      <c r="E9" s="166"/>
      <c r="F9" s="166"/>
    </row>
    <row r="10" spans="1:6" s="167" customFormat="1" ht="16.5" customHeight="1" hidden="1">
      <c r="A10" s="162"/>
      <c r="B10" s="168"/>
      <c r="C10" s="169" t="s">
        <v>158</v>
      </c>
      <c r="D10" s="170" t="s">
        <v>159</v>
      </c>
      <c r="E10" s="171"/>
      <c r="F10" s="171"/>
    </row>
    <row r="11" spans="1:6" s="167" customFormat="1" ht="16.5" customHeight="1" hidden="1">
      <c r="A11" s="162"/>
      <c r="B11" s="168"/>
      <c r="C11" s="169" t="s">
        <v>160</v>
      </c>
      <c r="D11" s="170" t="s">
        <v>161</v>
      </c>
      <c r="E11" s="171"/>
      <c r="F11" s="171"/>
    </row>
    <row r="12" spans="1:6" s="167" customFormat="1" ht="16.5" customHeight="1" hidden="1">
      <c r="A12" s="162"/>
      <c r="B12" s="168"/>
      <c r="C12" s="169" t="s">
        <v>162</v>
      </c>
      <c r="D12" s="170" t="s">
        <v>163</v>
      </c>
      <c r="E12" s="171"/>
      <c r="F12" s="171"/>
    </row>
    <row r="13" spans="1:6" s="167" customFormat="1" ht="16.5" customHeight="1" hidden="1">
      <c r="A13" s="162"/>
      <c r="B13" s="168"/>
      <c r="C13" s="169" t="s">
        <v>164</v>
      </c>
      <c r="D13" s="170" t="s">
        <v>165</v>
      </c>
      <c r="E13" s="171"/>
      <c r="F13" s="171"/>
    </row>
    <row r="14" spans="1:6" s="167" customFormat="1" ht="16.5" customHeight="1" hidden="1">
      <c r="A14" s="162"/>
      <c r="B14" s="168"/>
      <c r="C14" s="169" t="s">
        <v>166</v>
      </c>
      <c r="D14" s="170" t="s">
        <v>167</v>
      </c>
      <c r="E14" s="171"/>
      <c r="F14" s="171"/>
    </row>
    <row r="15" spans="1:6" s="167" customFormat="1" ht="16.5" customHeight="1" hidden="1">
      <c r="A15" s="162"/>
      <c r="B15" s="168"/>
      <c r="C15" s="169" t="s">
        <v>168</v>
      </c>
      <c r="D15" s="170" t="s">
        <v>169</v>
      </c>
      <c r="E15" s="171"/>
      <c r="F15" s="171"/>
    </row>
    <row r="16" spans="1:6" s="167" customFormat="1" ht="16.5" customHeight="1" hidden="1">
      <c r="A16" s="162"/>
      <c r="B16" s="168"/>
      <c r="C16" s="173" t="s">
        <v>170</v>
      </c>
      <c r="D16" s="170" t="s">
        <v>171</v>
      </c>
      <c r="E16" s="171"/>
      <c r="F16" s="171"/>
    </row>
    <row r="17" spans="1:6" s="161" customFormat="1" ht="20.25" customHeight="1" hidden="1">
      <c r="A17" s="336"/>
      <c r="B17" s="335" t="s">
        <v>172</v>
      </c>
      <c r="C17" s="314"/>
      <c r="D17" s="175" t="s">
        <v>173</v>
      </c>
      <c r="E17" s="176">
        <f>E21</f>
        <v>0</v>
      </c>
      <c r="F17" s="176">
        <f>SUM(F21:F25)</f>
        <v>0</v>
      </c>
    </row>
    <row r="18" spans="1:6" s="167" customFormat="1" ht="21" customHeight="1" hidden="1">
      <c r="A18" s="317"/>
      <c r="B18" s="192"/>
      <c r="C18" s="324" t="s">
        <v>174</v>
      </c>
      <c r="D18" s="165" t="s">
        <v>175</v>
      </c>
      <c r="E18" s="166"/>
      <c r="F18" s="166"/>
    </row>
    <row r="19" spans="1:6" s="167" customFormat="1" ht="51" hidden="1">
      <c r="A19" s="317"/>
      <c r="B19" s="334"/>
      <c r="C19" s="325" t="s">
        <v>176</v>
      </c>
      <c r="D19" s="178" t="s">
        <v>177</v>
      </c>
      <c r="E19" s="179"/>
      <c r="F19" s="171"/>
    </row>
    <row r="20" spans="1:6" s="167" customFormat="1" ht="38.25" hidden="1">
      <c r="A20" s="317"/>
      <c r="B20" s="334"/>
      <c r="C20" s="333">
        <v>6298</v>
      </c>
      <c r="D20" s="181" t="s">
        <v>178</v>
      </c>
      <c r="E20" s="182"/>
      <c r="F20" s="171"/>
    </row>
    <row r="21" spans="1:6" s="167" customFormat="1" ht="17.25" customHeight="1" hidden="1">
      <c r="A21" s="317"/>
      <c r="B21" s="192"/>
      <c r="C21" s="325" t="s">
        <v>179</v>
      </c>
      <c r="D21" s="298" t="s">
        <v>381</v>
      </c>
      <c r="E21" s="171"/>
      <c r="F21" s="171"/>
    </row>
    <row r="22" spans="1:6" s="167" customFormat="1" ht="21.75" customHeight="1" hidden="1" thickBot="1">
      <c r="A22" s="317"/>
      <c r="B22" s="192"/>
      <c r="C22" s="325"/>
      <c r="D22" s="299" t="s">
        <v>29</v>
      </c>
      <c r="E22" s="300"/>
      <c r="F22" s="171"/>
    </row>
    <row r="23" spans="1:6" s="167" customFormat="1" ht="22.5" customHeight="1" hidden="1">
      <c r="A23" s="226"/>
      <c r="B23" s="221"/>
      <c r="C23" s="169" t="s">
        <v>181</v>
      </c>
      <c r="D23" s="178" t="s">
        <v>180</v>
      </c>
      <c r="E23" s="179"/>
      <c r="F23" s="171"/>
    </row>
    <row r="24" spans="1:6" s="167" customFormat="1" ht="26.25" customHeight="1" hidden="1">
      <c r="A24" s="172"/>
      <c r="B24" s="180"/>
      <c r="C24" s="180">
        <v>6059</v>
      </c>
      <c r="D24" s="178" t="s">
        <v>180</v>
      </c>
      <c r="E24" s="182"/>
      <c r="F24" s="179"/>
    </row>
    <row r="25" spans="1:6" s="167" customFormat="1" ht="38.25" hidden="1">
      <c r="A25" s="172"/>
      <c r="B25" s="177"/>
      <c r="C25" s="177">
        <v>6210</v>
      </c>
      <c r="D25" s="178" t="s">
        <v>182</v>
      </c>
      <c r="E25" s="166"/>
      <c r="F25" s="166"/>
    </row>
    <row r="26" spans="1:6" s="161" customFormat="1" ht="23.25" customHeight="1" hidden="1">
      <c r="A26" s="172"/>
      <c r="B26" s="174" t="s">
        <v>183</v>
      </c>
      <c r="C26" s="175"/>
      <c r="D26" s="175" t="s">
        <v>184</v>
      </c>
      <c r="E26" s="176">
        <f>E27</f>
        <v>0</v>
      </c>
      <c r="F26" s="176">
        <f>F27</f>
        <v>0</v>
      </c>
    </row>
    <row r="27" spans="1:6" s="167" customFormat="1" ht="19.5" customHeight="1" hidden="1">
      <c r="A27" s="172"/>
      <c r="B27" s="163"/>
      <c r="C27" s="183" t="s">
        <v>168</v>
      </c>
      <c r="D27" s="165" t="s">
        <v>169</v>
      </c>
      <c r="E27" s="166"/>
      <c r="F27" s="166"/>
    </row>
    <row r="28" spans="1:6" s="161" customFormat="1" ht="23.25" customHeight="1" hidden="1">
      <c r="A28" s="172"/>
      <c r="B28" s="174" t="s">
        <v>185</v>
      </c>
      <c r="C28" s="175"/>
      <c r="D28" s="175" t="s">
        <v>186</v>
      </c>
      <c r="E28" s="176">
        <f>E29</f>
        <v>0</v>
      </c>
      <c r="F28" s="176">
        <f>F29</f>
        <v>0</v>
      </c>
    </row>
    <row r="29" spans="1:6" s="167" customFormat="1" ht="19.5" customHeight="1" hidden="1">
      <c r="A29" s="172"/>
      <c r="B29" s="163"/>
      <c r="C29" s="183" t="s">
        <v>187</v>
      </c>
      <c r="D29" s="184" t="s">
        <v>188</v>
      </c>
      <c r="E29" s="166"/>
      <c r="F29" s="166"/>
    </row>
    <row r="30" spans="1:6" s="161" customFormat="1" ht="23.25" customHeight="1" hidden="1">
      <c r="A30" s="172"/>
      <c r="B30" s="174" t="s">
        <v>189</v>
      </c>
      <c r="C30" s="175"/>
      <c r="D30" s="175" t="s">
        <v>190</v>
      </c>
      <c r="E30" s="176">
        <f>E31</f>
        <v>0</v>
      </c>
      <c r="F30" s="176">
        <f>F31</f>
        <v>0</v>
      </c>
    </row>
    <row r="31" spans="1:6" s="167" customFormat="1" ht="19.5" customHeight="1" hidden="1">
      <c r="A31" s="172"/>
      <c r="B31" s="163"/>
      <c r="C31" s="183" t="s">
        <v>179</v>
      </c>
      <c r="D31" s="184" t="s">
        <v>180</v>
      </c>
      <c r="E31" s="166"/>
      <c r="F31" s="166"/>
    </row>
    <row r="32" spans="1:6" s="161" customFormat="1" ht="22.5" customHeight="1" hidden="1">
      <c r="A32" s="185"/>
      <c r="B32" s="174" t="s">
        <v>191</v>
      </c>
      <c r="C32" s="175"/>
      <c r="D32" s="175" t="s">
        <v>192</v>
      </c>
      <c r="E32" s="176">
        <f>E33</f>
        <v>0</v>
      </c>
      <c r="F32" s="176">
        <f>F33</f>
        <v>0</v>
      </c>
    </row>
    <row r="33" spans="1:6" s="167" customFormat="1" ht="19.5" customHeight="1" hidden="1" thickBot="1">
      <c r="A33" s="162"/>
      <c r="B33" s="163"/>
      <c r="C33" s="183" t="s">
        <v>193</v>
      </c>
      <c r="D33" s="165" t="s">
        <v>194</v>
      </c>
      <c r="E33" s="166"/>
      <c r="F33" s="166"/>
    </row>
    <row r="34" spans="1:6" s="156" customFormat="1" ht="22.5" customHeight="1" hidden="1" thickBot="1">
      <c r="A34" s="152" t="s">
        <v>195</v>
      </c>
      <c r="B34" s="153"/>
      <c r="C34" s="154"/>
      <c r="D34" s="154" t="s">
        <v>196</v>
      </c>
      <c r="E34" s="155">
        <f>E35</f>
        <v>0</v>
      </c>
      <c r="F34" s="155">
        <f>F35</f>
        <v>0</v>
      </c>
    </row>
    <row r="35" spans="1:6" s="161" customFormat="1" ht="22.5" customHeight="1" hidden="1">
      <c r="A35" s="157"/>
      <c r="B35" s="158" t="s">
        <v>197</v>
      </c>
      <c r="C35" s="159"/>
      <c r="D35" s="159" t="s">
        <v>198</v>
      </c>
      <c r="E35" s="160">
        <f>E36</f>
        <v>0</v>
      </c>
      <c r="F35" s="160">
        <f>F36</f>
        <v>0</v>
      </c>
    </row>
    <row r="36" spans="1:6" s="167" customFormat="1" ht="59.25" customHeight="1" hidden="1">
      <c r="A36" s="186"/>
      <c r="B36" s="187"/>
      <c r="C36" s="188" t="s">
        <v>199</v>
      </c>
      <c r="D36" s="189" t="s">
        <v>200</v>
      </c>
      <c r="E36" s="190"/>
      <c r="F36" s="190"/>
    </row>
    <row r="37" spans="1:6" s="167" customFormat="1" ht="8.25" customHeight="1" hidden="1">
      <c r="A37" s="191"/>
      <c r="B37" s="192"/>
      <c r="C37" s="193"/>
      <c r="D37" s="194"/>
      <c r="E37" s="195"/>
      <c r="F37" s="195"/>
    </row>
    <row r="38" spans="1:6" s="151" customFormat="1" ht="7.5" customHeight="1" hidden="1">
      <c r="A38" s="196">
        <v>1</v>
      </c>
      <c r="B38" s="196">
        <v>2</v>
      </c>
      <c r="C38" s="196">
        <v>3</v>
      </c>
      <c r="D38" s="196">
        <v>4</v>
      </c>
      <c r="E38" s="196">
        <v>5</v>
      </c>
      <c r="F38" s="196">
        <v>6</v>
      </c>
    </row>
    <row r="39" spans="1:6" s="156" customFormat="1" ht="33.75" customHeight="1" hidden="1" thickBot="1">
      <c r="A39" s="197">
        <v>400</v>
      </c>
      <c r="B39" s="198"/>
      <c r="C39" s="199"/>
      <c r="D39" s="200" t="s">
        <v>201</v>
      </c>
      <c r="E39" s="201">
        <f>E40</f>
        <v>0</v>
      </c>
      <c r="F39" s="201">
        <f>F40</f>
        <v>0</v>
      </c>
    </row>
    <row r="40" spans="1:6" s="161" customFormat="1" ht="22.5" customHeight="1" hidden="1">
      <c r="A40" s="202"/>
      <c r="B40" s="159">
        <v>40002</v>
      </c>
      <c r="C40" s="159"/>
      <c r="D40" s="159" t="s">
        <v>202</v>
      </c>
      <c r="E40" s="160">
        <f>E41</f>
        <v>0</v>
      </c>
      <c r="F40" s="160">
        <f>SUM(F42:F43)</f>
        <v>0</v>
      </c>
    </row>
    <row r="41" spans="1:6" s="167" customFormat="1" ht="19.5" customHeight="1" hidden="1">
      <c r="A41" s="162"/>
      <c r="B41" s="163"/>
      <c r="C41" s="183" t="s">
        <v>174</v>
      </c>
      <c r="D41" s="165" t="s">
        <v>175</v>
      </c>
      <c r="E41" s="182"/>
      <c r="F41" s="166"/>
    </row>
    <row r="42" spans="1:6" s="167" customFormat="1" ht="19.5" customHeight="1" hidden="1">
      <c r="A42" s="162"/>
      <c r="B42" s="168"/>
      <c r="C42" s="173" t="s">
        <v>203</v>
      </c>
      <c r="D42" s="178" t="s">
        <v>204</v>
      </c>
      <c r="E42" s="179"/>
      <c r="F42" s="171"/>
    </row>
    <row r="43" spans="1:6" s="167" customFormat="1" ht="19.5" customHeight="1" hidden="1" thickBot="1">
      <c r="A43" s="162"/>
      <c r="B43" s="168"/>
      <c r="C43" s="173" t="s">
        <v>205</v>
      </c>
      <c r="D43" s="170" t="s">
        <v>206</v>
      </c>
      <c r="E43" s="171"/>
      <c r="F43" s="171"/>
    </row>
    <row r="44" spans="1:6" s="156" customFormat="1" ht="23.25" customHeight="1" hidden="1" thickBot="1">
      <c r="A44" s="154">
        <v>600</v>
      </c>
      <c r="B44" s="203"/>
      <c r="C44" s="154"/>
      <c r="D44" s="154" t="s">
        <v>207</v>
      </c>
      <c r="E44" s="155">
        <f>E47</f>
        <v>0</v>
      </c>
      <c r="F44" s="155">
        <f>F47+F45</f>
        <v>0</v>
      </c>
    </row>
    <row r="45" spans="1:6" s="161" customFormat="1" ht="17.25" customHeight="1" hidden="1">
      <c r="A45" s="202"/>
      <c r="B45" s="204">
        <v>60014</v>
      </c>
      <c r="C45" s="204"/>
      <c r="D45" s="204" t="s">
        <v>208</v>
      </c>
      <c r="E45" s="205">
        <f>E46</f>
        <v>0</v>
      </c>
      <c r="F45" s="205">
        <f>F46</f>
        <v>0</v>
      </c>
    </row>
    <row r="46" spans="1:6" s="167" customFormat="1" ht="26.25" customHeight="1" hidden="1">
      <c r="A46" s="329"/>
      <c r="B46" s="163"/>
      <c r="C46" s="183" t="s">
        <v>209</v>
      </c>
      <c r="D46" s="184" t="s">
        <v>210</v>
      </c>
      <c r="E46" s="166"/>
      <c r="F46" s="166"/>
    </row>
    <row r="47" spans="1:6" s="161" customFormat="1" ht="18" customHeight="1" hidden="1">
      <c r="A47" s="330"/>
      <c r="B47" s="328">
        <v>60016</v>
      </c>
      <c r="C47" s="314"/>
      <c r="D47" s="175" t="s">
        <v>211</v>
      </c>
      <c r="E47" s="176">
        <f>E51+E55</f>
        <v>0</v>
      </c>
      <c r="F47" s="176">
        <f>SUM(F49:F56)</f>
        <v>0</v>
      </c>
    </row>
    <row r="48" spans="1:6" s="167" customFormat="1" ht="26.25" customHeight="1" hidden="1">
      <c r="A48" s="330"/>
      <c r="B48" s="192"/>
      <c r="C48" s="322" t="s">
        <v>212</v>
      </c>
      <c r="D48" s="184" t="s">
        <v>213</v>
      </c>
      <c r="E48" s="182"/>
      <c r="F48" s="166"/>
    </row>
    <row r="49" spans="1:6" s="167" customFormat="1" ht="19.5" customHeight="1" hidden="1">
      <c r="A49" s="317"/>
      <c r="B49" s="192"/>
      <c r="C49" s="325" t="s">
        <v>160</v>
      </c>
      <c r="D49" s="170" t="s">
        <v>161</v>
      </c>
      <c r="E49" s="171"/>
      <c r="F49" s="171"/>
    </row>
    <row r="50" spans="1:6" s="167" customFormat="1" ht="19.5" customHeight="1" hidden="1">
      <c r="A50" s="317"/>
      <c r="B50" s="192"/>
      <c r="C50" s="325" t="s">
        <v>164</v>
      </c>
      <c r="D50" s="170" t="s">
        <v>165</v>
      </c>
      <c r="E50" s="171"/>
      <c r="F50" s="171"/>
    </row>
    <row r="51" spans="1:6" s="167" customFormat="1" ht="18.75" customHeight="1" hidden="1">
      <c r="A51" s="317"/>
      <c r="B51" s="192"/>
      <c r="C51" s="325"/>
      <c r="D51" s="298" t="s">
        <v>383</v>
      </c>
      <c r="E51" s="171"/>
      <c r="F51" s="171"/>
    </row>
    <row r="52" spans="1:6" s="167" customFormat="1" ht="19.5" customHeight="1" hidden="1">
      <c r="A52" s="317"/>
      <c r="B52" s="192"/>
      <c r="C52" s="325" t="s">
        <v>166</v>
      </c>
      <c r="D52" s="170" t="s">
        <v>167</v>
      </c>
      <c r="E52" s="171">
        <v>5000</v>
      </c>
      <c r="F52" s="171"/>
    </row>
    <row r="53" spans="1:6" s="167" customFormat="1" ht="19.5" customHeight="1" hidden="1">
      <c r="A53" s="317"/>
      <c r="B53" s="192"/>
      <c r="C53" s="325" t="s">
        <v>214</v>
      </c>
      <c r="D53" s="170" t="s">
        <v>215</v>
      </c>
      <c r="E53" s="171"/>
      <c r="F53" s="171"/>
    </row>
    <row r="54" spans="1:6" s="167" customFormat="1" ht="19.5" customHeight="1" hidden="1">
      <c r="A54" s="317"/>
      <c r="B54" s="192"/>
      <c r="C54" s="325" t="s">
        <v>168</v>
      </c>
      <c r="D54" s="170" t="s">
        <v>169</v>
      </c>
      <c r="E54" s="171"/>
      <c r="F54" s="171"/>
    </row>
    <row r="55" spans="1:6" s="167" customFormat="1" ht="19.5" customHeight="1" hidden="1">
      <c r="A55" s="317"/>
      <c r="B55" s="192"/>
      <c r="C55" s="325" t="s">
        <v>179</v>
      </c>
      <c r="D55" s="303" t="s">
        <v>381</v>
      </c>
      <c r="E55" s="171"/>
      <c r="F55" s="171"/>
    </row>
    <row r="56" spans="1:6" s="167" customFormat="1" ht="19.5" customHeight="1" hidden="1">
      <c r="A56" s="317"/>
      <c r="B56" s="192"/>
      <c r="C56" s="326" t="s">
        <v>179</v>
      </c>
      <c r="D56" s="170" t="s">
        <v>180</v>
      </c>
      <c r="E56" s="171"/>
      <c r="F56" s="171"/>
    </row>
    <row r="57" spans="1:6" s="167" customFormat="1" ht="19.5" customHeight="1" hidden="1">
      <c r="A57" s="317"/>
      <c r="B57" s="192"/>
      <c r="C57" s="331"/>
      <c r="D57" s="309" t="s">
        <v>62</v>
      </c>
      <c r="E57" s="300"/>
      <c r="F57" s="171"/>
    </row>
    <row r="58" spans="1:6" s="167" customFormat="1" ht="19.5" customHeight="1" hidden="1" thickBot="1">
      <c r="A58" s="317"/>
      <c r="B58" s="192"/>
      <c r="C58" s="331"/>
      <c r="D58" s="309" t="s">
        <v>384</v>
      </c>
      <c r="E58" s="332"/>
      <c r="F58" s="300"/>
    </row>
    <row r="59" spans="1:7" s="156" customFormat="1" ht="22.5" customHeight="1" hidden="1" thickBot="1">
      <c r="A59" s="199">
        <v>700</v>
      </c>
      <c r="B59" s="198"/>
      <c r="C59" s="154"/>
      <c r="D59" s="199" t="s">
        <v>216</v>
      </c>
      <c r="E59" s="155">
        <f>E60</f>
        <v>0</v>
      </c>
      <c r="F59" s="155">
        <f>F60+F72</f>
        <v>0</v>
      </c>
      <c r="G59" s="208"/>
    </row>
    <row r="60" spans="1:6" s="161" customFormat="1" ht="22.5" customHeight="1" hidden="1">
      <c r="A60" s="209"/>
      <c r="B60" s="159">
        <v>70005</v>
      </c>
      <c r="C60" s="159"/>
      <c r="D60" s="159" t="s">
        <v>217</v>
      </c>
      <c r="E60" s="160">
        <f>SUM(E61:E66)</f>
        <v>0</v>
      </c>
      <c r="F60" s="160">
        <f>SUM(F67:F71)</f>
        <v>0</v>
      </c>
    </row>
    <row r="61" spans="1:6" s="167" customFormat="1" ht="25.5" hidden="1">
      <c r="A61" s="172"/>
      <c r="B61" s="210"/>
      <c r="C61" s="164" t="s">
        <v>218</v>
      </c>
      <c r="D61" s="211" t="s">
        <v>219</v>
      </c>
      <c r="E61" s="182"/>
      <c r="F61" s="182"/>
    </row>
    <row r="62" spans="1:6" s="167" customFormat="1" ht="19.5" customHeight="1" hidden="1">
      <c r="A62" s="212"/>
      <c r="B62" s="210"/>
      <c r="C62" s="164" t="s">
        <v>220</v>
      </c>
      <c r="D62" s="213" t="s">
        <v>221</v>
      </c>
      <c r="E62" s="182"/>
      <c r="F62" s="182"/>
    </row>
    <row r="63" spans="1:6" s="167" customFormat="1" ht="63.75" hidden="1">
      <c r="A63" s="172"/>
      <c r="B63" s="214"/>
      <c r="C63" s="169" t="s">
        <v>199</v>
      </c>
      <c r="D63" s="181" t="s">
        <v>200</v>
      </c>
      <c r="E63" s="179"/>
      <c r="F63" s="171"/>
    </row>
    <row r="64" spans="1:6" s="167" customFormat="1" ht="18.75" customHeight="1" hidden="1">
      <c r="A64" s="162"/>
      <c r="B64" s="168"/>
      <c r="C64" s="169" t="s">
        <v>193</v>
      </c>
      <c r="D64" s="215" t="s">
        <v>194</v>
      </c>
      <c r="E64" s="179"/>
      <c r="F64" s="171"/>
    </row>
    <row r="65" spans="1:6" s="167" customFormat="1" ht="19.5" customHeight="1" hidden="1">
      <c r="A65" s="162"/>
      <c r="B65" s="168"/>
      <c r="C65" s="169" t="s">
        <v>222</v>
      </c>
      <c r="D65" s="170" t="s">
        <v>223</v>
      </c>
      <c r="E65" s="179"/>
      <c r="F65" s="171"/>
    </row>
    <row r="66" spans="1:6" s="167" customFormat="1" ht="28.5" customHeight="1" hidden="1">
      <c r="A66" s="162"/>
      <c r="B66" s="168"/>
      <c r="C66" s="177">
        <v>6298</v>
      </c>
      <c r="D66" s="178" t="s">
        <v>178</v>
      </c>
      <c r="E66" s="179"/>
      <c r="F66" s="171"/>
    </row>
    <row r="67" spans="1:6" s="167" customFormat="1" ht="19.5" customHeight="1" hidden="1">
      <c r="A67" s="162"/>
      <c r="B67" s="168"/>
      <c r="C67" s="169" t="s">
        <v>168</v>
      </c>
      <c r="D67" s="170" t="s">
        <v>169</v>
      </c>
      <c r="E67" s="171"/>
      <c r="F67" s="171"/>
    </row>
    <row r="68" spans="1:6" s="167" customFormat="1" ht="19.5" customHeight="1" hidden="1">
      <c r="A68" s="172"/>
      <c r="B68" s="168"/>
      <c r="C68" s="169" t="s">
        <v>224</v>
      </c>
      <c r="D68" s="178" t="s">
        <v>225</v>
      </c>
      <c r="E68" s="171"/>
      <c r="F68" s="171"/>
    </row>
    <row r="69" spans="1:6" s="167" customFormat="1" ht="19.5" customHeight="1" hidden="1">
      <c r="A69" s="162"/>
      <c r="B69" s="168"/>
      <c r="C69" s="169" t="s">
        <v>209</v>
      </c>
      <c r="D69" s="170" t="s">
        <v>210</v>
      </c>
      <c r="E69" s="171"/>
      <c r="F69" s="171"/>
    </row>
    <row r="70" spans="1:6" s="167" customFormat="1" ht="19.5" customHeight="1" hidden="1">
      <c r="A70" s="162"/>
      <c r="B70" s="168"/>
      <c r="C70" s="169" t="s">
        <v>226</v>
      </c>
      <c r="D70" s="216" t="s">
        <v>227</v>
      </c>
      <c r="E70" s="171"/>
      <c r="F70" s="171"/>
    </row>
    <row r="71" spans="1:6" s="167" customFormat="1" ht="19.5" customHeight="1" hidden="1">
      <c r="A71" s="172"/>
      <c r="B71" s="168"/>
      <c r="C71" s="173" t="s">
        <v>179</v>
      </c>
      <c r="D71" s="170" t="s">
        <v>180</v>
      </c>
      <c r="E71" s="171"/>
      <c r="F71" s="171"/>
    </row>
    <row r="72" spans="1:6" s="161" customFormat="1" ht="22.5" customHeight="1" hidden="1">
      <c r="A72" s="209"/>
      <c r="B72" s="175">
        <v>70095</v>
      </c>
      <c r="C72" s="175"/>
      <c r="D72" s="175" t="s">
        <v>192</v>
      </c>
      <c r="E72" s="176">
        <f>SUM(E73:E75)</f>
        <v>0</v>
      </c>
      <c r="F72" s="176">
        <f>SUM(F73:F75)</f>
        <v>0</v>
      </c>
    </row>
    <row r="73" spans="1:6" s="167" customFormat="1" ht="19.5" customHeight="1" hidden="1">
      <c r="A73" s="162"/>
      <c r="B73" s="163"/>
      <c r="C73" s="164" t="s">
        <v>205</v>
      </c>
      <c r="D73" s="165" t="s">
        <v>206</v>
      </c>
      <c r="E73" s="166"/>
      <c r="F73" s="166"/>
    </row>
    <row r="74" spans="1:6" s="167" customFormat="1" ht="19.5" customHeight="1" hidden="1">
      <c r="A74" s="162"/>
      <c r="B74" s="168"/>
      <c r="C74" s="169" t="s">
        <v>168</v>
      </c>
      <c r="D74" s="170" t="s">
        <v>169</v>
      </c>
      <c r="E74" s="171"/>
      <c r="F74" s="171"/>
    </row>
    <row r="75" spans="1:6" s="167" customFormat="1" ht="19.5" customHeight="1" hidden="1" thickBot="1">
      <c r="A75" s="162"/>
      <c r="B75" s="168"/>
      <c r="C75" s="173" t="s">
        <v>209</v>
      </c>
      <c r="D75" s="170" t="s">
        <v>210</v>
      </c>
      <c r="E75" s="171"/>
      <c r="F75" s="171"/>
    </row>
    <row r="76" spans="1:6" s="156" customFormat="1" ht="20.25" customHeight="1" hidden="1" thickBot="1">
      <c r="A76" s="154">
        <v>710</v>
      </c>
      <c r="B76" s="203"/>
      <c r="C76" s="154"/>
      <c r="D76" s="154" t="s">
        <v>228</v>
      </c>
      <c r="E76" s="155">
        <f>E82+E77</f>
        <v>0</v>
      </c>
      <c r="F76" s="155">
        <f>F77</f>
        <v>0</v>
      </c>
    </row>
    <row r="77" spans="1:6" s="161" customFormat="1" ht="18.75" customHeight="1" hidden="1">
      <c r="A77" s="209"/>
      <c r="B77" s="159">
        <v>71004</v>
      </c>
      <c r="C77" s="159"/>
      <c r="D77" s="159" t="s">
        <v>229</v>
      </c>
      <c r="E77" s="160"/>
      <c r="F77" s="160">
        <f>F78</f>
        <v>0</v>
      </c>
    </row>
    <row r="78" spans="1:6" s="167" customFormat="1" ht="21.75" customHeight="1" hidden="1">
      <c r="A78" s="186"/>
      <c r="B78" s="217"/>
      <c r="C78" s="188" t="s">
        <v>168</v>
      </c>
      <c r="D78" s="189" t="s">
        <v>169</v>
      </c>
      <c r="E78" s="190"/>
      <c r="F78" s="190"/>
    </row>
    <row r="79" spans="1:6" s="167" customFormat="1" ht="8.25" customHeight="1" hidden="1">
      <c r="A79" s="191"/>
      <c r="B79" s="192"/>
      <c r="C79" s="193"/>
      <c r="D79" s="194"/>
      <c r="E79" s="195"/>
      <c r="F79" s="195"/>
    </row>
    <row r="80" spans="1:6" s="151" customFormat="1" ht="7.5" customHeight="1" hidden="1" thickBot="1">
      <c r="A80" s="218">
        <v>1</v>
      </c>
      <c r="B80" s="218">
        <v>2</v>
      </c>
      <c r="C80" s="218">
        <v>3</v>
      </c>
      <c r="D80" s="218">
        <v>4</v>
      </c>
      <c r="E80" s="218">
        <v>5</v>
      </c>
      <c r="F80" s="218">
        <v>6</v>
      </c>
    </row>
    <row r="81" spans="1:6" s="156" customFormat="1" ht="20.25" customHeight="1" hidden="1" thickBot="1">
      <c r="A81" s="154">
        <v>750</v>
      </c>
      <c r="B81" s="203"/>
      <c r="C81" s="154"/>
      <c r="D81" s="154" t="s">
        <v>230</v>
      </c>
      <c r="E81" s="155">
        <f>E94+E82+E88+E126</f>
        <v>0</v>
      </c>
      <c r="F81" s="155">
        <f>F94+F82+F88+F126</f>
        <v>0</v>
      </c>
    </row>
    <row r="82" spans="1:6" s="161" customFormat="1" ht="18.75" customHeight="1" hidden="1">
      <c r="A82" s="209"/>
      <c r="B82" s="159">
        <v>75011</v>
      </c>
      <c r="C82" s="159"/>
      <c r="D82" s="159" t="s">
        <v>231</v>
      </c>
      <c r="E82" s="160">
        <f>SUM(E83:E84)</f>
        <v>0</v>
      </c>
      <c r="F82" s="160">
        <f>SUM(F85:F87)</f>
        <v>0</v>
      </c>
    </row>
    <row r="83" spans="1:6" s="167" customFormat="1" ht="51" hidden="1">
      <c r="A83" s="172"/>
      <c r="B83" s="219"/>
      <c r="C83" s="164" t="s">
        <v>232</v>
      </c>
      <c r="D83" s="184" t="s">
        <v>233</v>
      </c>
      <c r="E83" s="182"/>
      <c r="F83" s="166"/>
    </row>
    <row r="84" spans="1:6" s="167" customFormat="1" ht="51" hidden="1">
      <c r="A84" s="162"/>
      <c r="B84" s="177"/>
      <c r="C84" s="169" t="s">
        <v>234</v>
      </c>
      <c r="D84" s="178" t="s">
        <v>235</v>
      </c>
      <c r="E84" s="179"/>
      <c r="F84" s="171"/>
    </row>
    <row r="85" spans="1:6" s="167" customFormat="1" ht="16.5" customHeight="1" hidden="1">
      <c r="A85" s="162"/>
      <c r="B85" s="168"/>
      <c r="C85" s="169" t="s">
        <v>156</v>
      </c>
      <c r="D85" s="170" t="s">
        <v>157</v>
      </c>
      <c r="E85" s="171"/>
      <c r="F85" s="171"/>
    </row>
    <row r="86" spans="1:6" s="167" customFormat="1" ht="16.5" customHeight="1" hidden="1">
      <c r="A86" s="162"/>
      <c r="B86" s="168"/>
      <c r="C86" s="169" t="s">
        <v>160</v>
      </c>
      <c r="D86" s="170" t="s">
        <v>161</v>
      </c>
      <c r="E86" s="171"/>
      <c r="F86" s="171"/>
    </row>
    <row r="87" spans="1:6" s="167" customFormat="1" ht="16.5" customHeight="1" hidden="1">
      <c r="A87" s="162"/>
      <c r="B87" s="168"/>
      <c r="C87" s="173" t="s">
        <v>162</v>
      </c>
      <c r="D87" s="170" t="s">
        <v>163</v>
      </c>
      <c r="E87" s="171"/>
      <c r="F87" s="171"/>
    </row>
    <row r="88" spans="1:6" s="161" customFormat="1" ht="22.5" customHeight="1" hidden="1">
      <c r="A88" s="220"/>
      <c r="B88" s="175">
        <v>75022</v>
      </c>
      <c r="C88" s="175"/>
      <c r="D88" s="175" t="s">
        <v>236</v>
      </c>
      <c r="E88" s="176"/>
      <c r="F88" s="176">
        <f>SUM(F89:F93)</f>
        <v>0</v>
      </c>
    </row>
    <row r="89" spans="1:6" s="167" customFormat="1" ht="15.75" customHeight="1" hidden="1">
      <c r="A89" s="162"/>
      <c r="B89" s="163"/>
      <c r="C89" s="164" t="s">
        <v>237</v>
      </c>
      <c r="D89" s="165" t="s">
        <v>238</v>
      </c>
      <c r="E89" s="166"/>
      <c r="F89" s="166"/>
    </row>
    <row r="90" spans="1:6" s="167" customFormat="1" ht="15.75" customHeight="1" hidden="1">
      <c r="A90" s="162"/>
      <c r="B90" s="168"/>
      <c r="C90" s="169" t="s">
        <v>166</v>
      </c>
      <c r="D90" s="170" t="s">
        <v>167</v>
      </c>
      <c r="E90" s="171"/>
      <c r="F90" s="171"/>
    </row>
    <row r="91" spans="1:6" s="167" customFormat="1" ht="15.75" customHeight="1" hidden="1">
      <c r="A91" s="162"/>
      <c r="B91" s="168"/>
      <c r="C91" s="169" t="s">
        <v>239</v>
      </c>
      <c r="D91" s="170" t="s">
        <v>240</v>
      </c>
      <c r="E91" s="171"/>
      <c r="F91" s="171"/>
    </row>
    <row r="92" spans="1:6" s="167" customFormat="1" ht="15.75" customHeight="1" hidden="1">
      <c r="A92" s="162"/>
      <c r="B92" s="168"/>
      <c r="C92" s="169" t="s">
        <v>168</v>
      </c>
      <c r="D92" s="170" t="s">
        <v>169</v>
      </c>
      <c r="E92" s="171"/>
      <c r="F92" s="171"/>
    </row>
    <row r="93" spans="1:6" s="167" customFormat="1" ht="15.75" customHeight="1" hidden="1">
      <c r="A93" s="162"/>
      <c r="B93" s="168"/>
      <c r="C93" s="173" t="s">
        <v>241</v>
      </c>
      <c r="D93" s="170" t="s">
        <v>242</v>
      </c>
      <c r="E93" s="171"/>
      <c r="F93" s="171"/>
    </row>
    <row r="94" spans="1:6" s="161" customFormat="1" ht="22.5" customHeight="1" hidden="1">
      <c r="A94" s="310"/>
      <c r="B94" s="175">
        <v>75023</v>
      </c>
      <c r="C94" s="175"/>
      <c r="D94" s="175" t="s">
        <v>243</v>
      </c>
      <c r="E94" s="176">
        <f>E109</f>
        <v>0</v>
      </c>
      <c r="F94" s="176">
        <f>SUM(F98:F125)-F119</f>
        <v>0</v>
      </c>
    </row>
    <row r="95" spans="1:6" s="167" customFormat="1" ht="25.5" hidden="1">
      <c r="A95" s="226"/>
      <c r="B95" s="221"/>
      <c r="C95" s="164" t="s">
        <v>244</v>
      </c>
      <c r="D95" s="184" t="s">
        <v>245</v>
      </c>
      <c r="E95" s="182"/>
      <c r="F95" s="166"/>
    </row>
    <row r="96" spans="1:6" s="167" customFormat="1" ht="19.5" customHeight="1" hidden="1">
      <c r="A96" s="172"/>
      <c r="B96" s="180"/>
      <c r="C96" s="169" t="s">
        <v>174</v>
      </c>
      <c r="D96" s="215" t="s">
        <v>175</v>
      </c>
      <c r="E96" s="179"/>
      <c r="F96" s="171"/>
    </row>
    <row r="97" spans="1:6" s="167" customFormat="1" ht="38.25" hidden="1">
      <c r="A97" s="162"/>
      <c r="B97" s="177"/>
      <c r="C97" s="177">
        <v>6298</v>
      </c>
      <c r="D97" s="178" t="s">
        <v>178</v>
      </c>
      <c r="E97" s="179"/>
      <c r="F97" s="171"/>
    </row>
    <row r="98" spans="1:6" s="167" customFormat="1" ht="17.25" customHeight="1" hidden="1">
      <c r="A98" s="162"/>
      <c r="B98" s="168"/>
      <c r="C98" s="169" t="s">
        <v>246</v>
      </c>
      <c r="D98" s="170" t="s">
        <v>247</v>
      </c>
      <c r="E98" s="171"/>
      <c r="F98" s="171"/>
    </row>
    <row r="99" spans="1:6" s="167" customFormat="1" ht="17.25" customHeight="1" hidden="1">
      <c r="A99" s="162"/>
      <c r="B99" s="168"/>
      <c r="C99" s="169" t="s">
        <v>156</v>
      </c>
      <c r="D99" s="170" t="s">
        <v>157</v>
      </c>
      <c r="E99" s="171"/>
      <c r="F99" s="171"/>
    </row>
    <row r="100" spans="1:6" s="167" customFormat="1" ht="17.25" customHeight="1" hidden="1">
      <c r="A100" s="162"/>
      <c r="B100" s="168"/>
      <c r="C100" s="169" t="s">
        <v>158</v>
      </c>
      <c r="D100" s="170" t="s">
        <v>159</v>
      </c>
      <c r="E100" s="171"/>
      <c r="F100" s="171"/>
    </row>
    <row r="101" spans="1:6" s="167" customFormat="1" ht="17.25" customHeight="1" hidden="1">
      <c r="A101" s="162"/>
      <c r="B101" s="168"/>
      <c r="C101" s="169" t="s">
        <v>160</v>
      </c>
      <c r="D101" s="170" t="s">
        <v>161</v>
      </c>
      <c r="E101" s="171"/>
      <c r="F101" s="171"/>
    </row>
    <row r="102" spans="1:6" s="167" customFormat="1" ht="17.25" customHeight="1" hidden="1">
      <c r="A102" s="162"/>
      <c r="B102" s="168"/>
      <c r="C102" s="169" t="s">
        <v>162</v>
      </c>
      <c r="D102" s="170" t="s">
        <v>163</v>
      </c>
      <c r="E102" s="171"/>
      <c r="F102" s="171"/>
    </row>
    <row r="103" spans="1:6" s="167" customFormat="1" ht="17.25" customHeight="1" hidden="1">
      <c r="A103" s="162"/>
      <c r="B103" s="168"/>
      <c r="C103" s="169" t="s">
        <v>248</v>
      </c>
      <c r="D103" s="170" t="s">
        <v>249</v>
      </c>
      <c r="E103" s="171"/>
      <c r="F103" s="171"/>
    </row>
    <row r="104" spans="1:6" s="167" customFormat="1" ht="17.25" customHeight="1" hidden="1">
      <c r="A104" s="162"/>
      <c r="B104" s="168"/>
      <c r="C104" s="169" t="s">
        <v>164</v>
      </c>
      <c r="D104" s="170" t="s">
        <v>165</v>
      </c>
      <c r="E104" s="171"/>
      <c r="F104" s="171"/>
    </row>
    <row r="105" spans="1:6" s="167" customFormat="1" ht="17.25" customHeight="1" hidden="1">
      <c r="A105" s="162"/>
      <c r="B105" s="168"/>
      <c r="C105" s="169" t="s">
        <v>166</v>
      </c>
      <c r="D105" s="170" t="s">
        <v>167</v>
      </c>
      <c r="E105" s="171"/>
      <c r="F105" s="171"/>
    </row>
    <row r="106" spans="1:6" s="167" customFormat="1" ht="17.25" customHeight="1" hidden="1">
      <c r="A106" s="162"/>
      <c r="B106" s="168"/>
      <c r="C106" s="169" t="s">
        <v>205</v>
      </c>
      <c r="D106" s="170" t="s">
        <v>206</v>
      </c>
      <c r="E106" s="171"/>
      <c r="F106" s="171"/>
    </row>
    <row r="107" spans="1:6" s="167" customFormat="1" ht="17.25" customHeight="1" hidden="1">
      <c r="A107" s="162"/>
      <c r="B107" s="168"/>
      <c r="C107" s="169" t="s">
        <v>214</v>
      </c>
      <c r="D107" s="170" t="s">
        <v>215</v>
      </c>
      <c r="E107" s="171"/>
      <c r="F107" s="171"/>
    </row>
    <row r="108" spans="1:6" s="167" customFormat="1" ht="17.25" customHeight="1" hidden="1">
      <c r="A108" s="162"/>
      <c r="B108" s="168"/>
      <c r="C108" s="169" t="s">
        <v>250</v>
      </c>
      <c r="D108" s="170" t="s">
        <v>251</v>
      </c>
      <c r="E108" s="171"/>
      <c r="F108" s="171"/>
    </row>
    <row r="109" spans="1:6" s="167" customFormat="1" ht="19.5" customHeight="1" hidden="1" thickBot="1">
      <c r="A109" s="317"/>
      <c r="B109" s="313"/>
      <c r="C109" s="169"/>
      <c r="D109" s="298" t="s">
        <v>385</v>
      </c>
      <c r="E109" s="171"/>
      <c r="F109" s="171"/>
    </row>
    <row r="110" spans="1:6" s="167" customFormat="1" ht="17.25" customHeight="1" hidden="1">
      <c r="A110" s="226"/>
      <c r="B110" s="168"/>
      <c r="C110" s="169" t="s">
        <v>168</v>
      </c>
      <c r="D110" s="170" t="s">
        <v>169</v>
      </c>
      <c r="E110" s="171"/>
      <c r="F110" s="171"/>
    </row>
    <row r="111" spans="1:6" s="167" customFormat="1" ht="17.25" customHeight="1" hidden="1">
      <c r="A111" s="162"/>
      <c r="B111" s="168"/>
      <c r="C111" s="169" t="s">
        <v>252</v>
      </c>
      <c r="D111" s="170" t="s">
        <v>253</v>
      </c>
      <c r="E111" s="171"/>
      <c r="F111" s="171"/>
    </row>
    <row r="112" spans="1:6" s="167" customFormat="1" ht="25.5" hidden="1">
      <c r="A112" s="162"/>
      <c r="B112" s="168"/>
      <c r="C112" s="169" t="s">
        <v>254</v>
      </c>
      <c r="D112" s="178" t="s">
        <v>255</v>
      </c>
      <c r="E112" s="171"/>
      <c r="F112" s="171"/>
    </row>
    <row r="113" spans="1:6" s="167" customFormat="1" ht="25.5" hidden="1">
      <c r="A113" s="162"/>
      <c r="B113" s="168"/>
      <c r="C113" s="169" t="s">
        <v>256</v>
      </c>
      <c r="D113" s="178" t="s">
        <v>257</v>
      </c>
      <c r="E113" s="171"/>
      <c r="F113" s="171"/>
    </row>
    <row r="114" spans="1:6" s="167" customFormat="1" ht="25.5" hidden="1">
      <c r="A114" s="162"/>
      <c r="B114" s="168"/>
      <c r="C114" s="169" t="s">
        <v>224</v>
      </c>
      <c r="D114" s="178" t="s">
        <v>225</v>
      </c>
      <c r="E114" s="171"/>
      <c r="F114" s="171"/>
    </row>
    <row r="115" spans="1:6" s="167" customFormat="1" ht="16.5" customHeight="1" hidden="1">
      <c r="A115" s="162"/>
      <c r="B115" s="168"/>
      <c r="C115" s="169" t="s">
        <v>241</v>
      </c>
      <c r="D115" s="170" t="s">
        <v>242</v>
      </c>
      <c r="E115" s="171"/>
      <c r="F115" s="171"/>
    </row>
    <row r="116" spans="1:6" s="167" customFormat="1" ht="16.5" customHeight="1" hidden="1">
      <c r="A116" s="162"/>
      <c r="B116" s="168"/>
      <c r="C116" s="169" t="s">
        <v>209</v>
      </c>
      <c r="D116" s="170" t="s">
        <v>210</v>
      </c>
      <c r="E116" s="171"/>
      <c r="F116" s="171"/>
    </row>
    <row r="117" spans="1:6" s="167" customFormat="1" ht="14.25" customHeight="1" hidden="1">
      <c r="A117" s="186"/>
      <c r="B117" s="222"/>
      <c r="C117" s="223" t="s">
        <v>170</v>
      </c>
      <c r="D117" s="224" t="s">
        <v>171</v>
      </c>
      <c r="E117" s="225"/>
      <c r="F117" s="225"/>
    </row>
    <row r="118" spans="1:6" s="167" customFormat="1" ht="12" customHeight="1" hidden="1">
      <c r="A118" s="191"/>
      <c r="B118" s="192"/>
      <c r="C118" s="193"/>
      <c r="D118" s="194"/>
      <c r="E118" s="195"/>
      <c r="F118" s="195"/>
    </row>
    <row r="119" spans="1:6" s="151" customFormat="1" ht="7.5" customHeight="1" hidden="1">
      <c r="A119" s="196">
        <v>1</v>
      </c>
      <c r="B119" s="196">
        <v>2</v>
      </c>
      <c r="C119" s="196">
        <v>3</v>
      </c>
      <c r="D119" s="196">
        <v>4</v>
      </c>
      <c r="E119" s="196">
        <v>5</v>
      </c>
      <c r="F119" s="196">
        <v>6</v>
      </c>
    </row>
    <row r="120" spans="1:6" s="167" customFormat="1" ht="25.5" hidden="1">
      <c r="A120" s="226"/>
      <c r="B120" s="163"/>
      <c r="C120" s="164" t="s">
        <v>258</v>
      </c>
      <c r="D120" s="184" t="s">
        <v>259</v>
      </c>
      <c r="E120" s="166"/>
      <c r="F120" s="166"/>
    </row>
    <row r="121" spans="1:6" s="167" customFormat="1" ht="25.5" hidden="1">
      <c r="A121" s="162"/>
      <c r="B121" s="168"/>
      <c r="C121" s="169" t="s">
        <v>260</v>
      </c>
      <c r="D121" s="178" t="s">
        <v>261</v>
      </c>
      <c r="E121" s="171"/>
      <c r="F121" s="171"/>
    </row>
    <row r="122" spans="1:6" s="167" customFormat="1" ht="19.5" customHeight="1" hidden="1">
      <c r="A122" s="162"/>
      <c r="B122" s="168"/>
      <c r="C122" s="169" t="s">
        <v>179</v>
      </c>
      <c r="D122" s="170" t="s">
        <v>180</v>
      </c>
      <c r="E122" s="171"/>
      <c r="F122" s="171"/>
    </row>
    <row r="123" spans="1:6" s="167" customFormat="1" ht="25.5" hidden="1">
      <c r="A123" s="162"/>
      <c r="B123" s="168"/>
      <c r="C123" s="169" t="s">
        <v>262</v>
      </c>
      <c r="D123" s="178" t="s">
        <v>263</v>
      </c>
      <c r="E123" s="171"/>
      <c r="F123" s="171"/>
    </row>
    <row r="124" spans="1:6" s="167" customFormat="1" ht="17.25" customHeight="1" hidden="1">
      <c r="A124" s="162"/>
      <c r="B124" s="168"/>
      <c r="C124" s="169" t="s">
        <v>181</v>
      </c>
      <c r="D124" s="170" t="s">
        <v>180</v>
      </c>
      <c r="E124" s="171"/>
      <c r="F124" s="171"/>
    </row>
    <row r="125" spans="1:6" s="167" customFormat="1" ht="17.25" customHeight="1" hidden="1">
      <c r="A125" s="172"/>
      <c r="B125" s="168"/>
      <c r="C125" s="173" t="s">
        <v>264</v>
      </c>
      <c r="D125" s="170" t="s">
        <v>180</v>
      </c>
      <c r="E125" s="171"/>
      <c r="F125" s="171"/>
    </row>
    <row r="126" spans="1:6" s="161" customFormat="1" ht="22.5" customHeight="1" hidden="1">
      <c r="A126" s="220"/>
      <c r="B126" s="175">
        <v>75075</v>
      </c>
      <c r="C126" s="175"/>
      <c r="D126" s="175" t="s">
        <v>265</v>
      </c>
      <c r="E126" s="176"/>
      <c r="F126" s="176">
        <f>SUM(F127:F131)</f>
        <v>0</v>
      </c>
    </row>
    <row r="127" spans="1:6" s="167" customFormat="1" ht="17.25" customHeight="1" hidden="1">
      <c r="A127" s="162"/>
      <c r="B127" s="163"/>
      <c r="C127" s="164" t="s">
        <v>164</v>
      </c>
      <c r="D127" s="165" t="s">
        <v>165</v>
      </c>
      <c r="E127" s="166"/>
      <c r="F127" s="166"/>
    </row>
    <row r="128" spans="1:6" s="167" customFormat="1" ht="17.25" customHeight="1" hidden="1">
      <c r="A128" s="162"/>
      <c r="B128" s="168"/>
      <c r="C128" s="169" t="s">
        <v>166</v>
      </c>
      <c r="D128" s="170" t="s">
        <v>167</v>
      </c>
      <c r="E128" s="171"/>
      <c r="F128" s="171"/>
    </row>
    <row r="129" spans="1:6" s="167" customFormat="1" ht="17.25" customHeight="1" hidden="1">
      <c r="A129" s="162"/>
      <c r="B129" s="168"/>
      <c r="C129" s="169" t="s">
        <v>239</v>
      </c>
      <c r="D129" s="170" t="s">
        <v>240</v>
      </c>
      <c r="E129" s="171"/>
      <c r="F129" s="171"/>
    </row>
    <row r="130" spans="1:6" s="167" customFormat="1" ht="17.25" customHeight="1" hidden="1">
      <c r="A130" s="162"/>
      <c r="B130" s="168"/>
      <c r="C130" s="169" t="s">
        <v>168</v>
      </c>
      <c r="D130" s="170" t="s">
        <v>169</v>
      </c>
      <c r="E130" s="171"/>
      <c r="F130" s="171"/>
    </row>
    <row r="131" spans="1:6" s="167" customFormat="1" ht="17.25" customHeight="1" hidden="1" thickBot="1">
      <c r="A131" s="162"/>
      <c r="B131" s="168"/>
      <c r="C131" s="173" t="s">
        <v>209</v>
      </c>
      <c r="D131" s="170" t="s">
        <v>210</v>
      </c>
      <c r="E131" s="171"/>
      <c r="F131" s="171"/>
    </row>
    <row r="132" spans="1:6" s="156" customFormat="1" ht="60" customHeight="1" hidden="1" thickBot="1">
      <c r="A132" s="154">
        <v>751</v>
      </c>
      <c r="B132" s="203"/>
      <c r="C132" s="154"/>
      <c r="D132" s="227" t="s">
        <v>266</v>
      </c>
      <c r="E132" s="155">
        <f>E133+E138</f>
        <v>0</v>
      </c>
      <c r="F132" s="155">
        <f>F133+F138</f>
        <v>0</v>
      </c>
    </row>
    <row r="133" spans="1:6" s="161" customFormat="1" ht="28.5" hidden="1">
      <c r="A133" s="209"/>
      <c r="B133" s="159">
        <v>75101</v>
      </c>
      <c r="C133" s="159"/>
      <c r="D133" s="228" t="s">
        <v>267</v>
      </c>
      <c r="E133" s="160">
        <f>E134</f>
        <v>0</v>
      </c>
      <c r="F133" s="160">
        <f>SUM(F135:F137)</f>
        <v>0</v>
      </c>
    </row>
    <row r="134" spans="1:6" s="167" customFormat="1" ht="51" hidden="1">
      <c r="A134" s="172"/>
      <c r="B134" s="219"/>
      <c r="C134" s="164" t="s">
        <v>232</v>
      </c>
      <c r="D134" s="211" t="s">
        <v>233</v>
      </c>
      <c r="E134" s="182"/>
      <c r="F134" s="166"/>
    </row>
    <row r="135" spans="1:6" s="167" customFormat="1" ht="17.25" customHeight="1" hidden="1">
      <c r="A135" s="162"/>
      <c r="B135" s="168"/>
      <c r="C135" s="169" t="s">
        <v>160</v>
      </c>
      <c r="D135" s="170" t="s">
        <v>161</v>
      </c>
      <c r="E135" s="171"/>
      <c r="F135" s="171"/>
    </row>
    <row r="136" spans="1:6" s="167" customFormat="1" ht="17.25" customHeight="1" hidden="1">
      <c r="A136" s="162"/>
      <c r="B136" s="168"/>
      <c r="C136" s="169" t="s">
        <v>162</v>
      </c>
      <c r="D136" s="170" t="s">
        <v>163</v>
      </c>
      <c r="E136" s="171"/>
      <c r="F136" s="171"/>
    </row>
    <row r="137" spans="1:6" s="167" customFormat="1" ht="17.25" customHeight="1" hidden="1">
      <c r="A137" s="162"/>
      <c r="B137" s="168"/>
      <c r="C137" s="173" t="s">
        <v>164</v>
      </c>
      <c r="D137" s="170" t="s">
        <v>165</v>
      </c>
      <c r="E137" s="171"/>
      <c r="F137" s="171"/>
    </row>
    <row r="138" spans="1:6" s="161" customFormat="1" ht="54" customHeight="1" hidden="1">
      <c r="A138" s="220"/>
      <c r="B138" s="175">
        <v>75109</v>
      </c>
      <c r="C138" s="175"/>
      <c r="D138" s="229" t="s">
        <v>268</v>
      </c>
      <c r="E138" s="176">
        <f>E139</f>
        <v>0</v>
      </c>
      <c r="F138" s="176">
        <f>SUM(F140:F146)</f>
        <v>0</v>
      </c>
    </row>
    <row r="139" spans="1:6" s="167" customFormat="1" ht="26.25" customHeight="1" hidden="1">
      <c r="A139" s="162"/>
      <c r="B139" s="221"/>
      <c r="C139" s="183"/>
      <c r="D139" s="291" t="s">
        <v>377</v>
      </c>
      <c r="E139" s="292"/>
      <c r="F139" s="166"/>
    </row>
    <row r="140" spans="1:6" s="167" customFormat="1" ht="17.25" customHeight="1" hidden="1">
      <c r="A140" s="162"/>
      <c r="B140" s="168"/>
      <c r="C140" s="169" t="s">
        <v>237</v>
      </c>
      <c r="D140" s="170" t="s">
        <v>238</v>
      </c>
      <c r="E140" s="171"/>
      <c r="F140" s="171"/>
    </row>
    <row r="141" spans="1:6" s="167" customFormat="1" ht="17.25" customHeight="1" hidden="1">
      <c r="A141" s="162"/>
      <c r="B141" s="168"/>
      <c r="C141" s="169" t="s">
        <v>160</v>
      </c>
      <c r="D141" s="170" t="s">
        <v>161</v>
      </c>
      <c r="E141" s="171"/>
      <c r="F141" s="171"/>
    </row>
    <row r="142" spans="1:6" s="167" customFormat="1" ht="17.25" customHeight="1" hidden="1">
      <c r="A142" s="162"/>
      <c r="B142" s="168"/>
      <c r="C142" s="169" t="s">
        <v>162</v>
      </c>
      <c r="D142" s="170" t="s">
        <v>163</v>
      </c>
      <c r="E142" s="171"/>
      <c r="F142" s="171"/>
    </row>
    <row r="143" spans="1:6" s="167" customFormat="1" ht="17.25" customHeight="1" hidden="1">
      <c r="A143" s="162"/>
      <c r="B143" s="168"/>
      <c r="C143" s="169" t="s">
        <v>164</v>
      </c>
      <c r="D143" s="170" t="s">
        <v>165</v>
      </c>
      <c r="E143" s="171"/>
      <c r="F143" s="171"/>
    </row>
    <row r="144" spans="1:6" s="167" customFormat="1" ht="17.25" customHeight="1" hidden="1">
      <c r="A144" s="162"/>
      <c r="B144" s="168"/>
      <c r="C144" s="169" t="s">
        <v>166</v>
      </c>
      <c r="D144" s="170" t="s">
        <v>167</v>
      </c>
      <c r="E144" s="171"/>
      <c r="F144" s="171"/>
    </row>
    <row r="145" spans="1:6" s="167" customFormat="1" ht="17.25" customHeight="1" hidden="1">
      <c r="A145" s="162"/>
      <c r="B145" s="168"/>
      <c r="C145" s="169" t="s">
        <v>205</v>
      </c>
      <c r="D145" s="170" t="s">
        <v>206</v>
      </c>
      <c r="E145" s="171"/>
      <c r="F145" s="171"/>
    </row>
    <row r="146" spans="1:6" s="167" customFormat="1" ht="17.25" customHeight="1" hidden="1" thickBot="1">
      <c r="A146" s="162"/>
      <c r="B146" s="168"/>
      <c r="C146" s="173" t="s">
        <v>168</v>
      </c>
      <c r="D146" s="170" t="s">
        <v>169</v>
      </c>
      <c r="E146" s="171"/>
      <c r="F146" s="171"/>
    </row>
    <row r="147" spans="1:6" s="156" customFormat="1" ht="23.25" customHeight="1" hidden="1" thickBot="1">
      <c r="A147" s="230">
        <v>752</v>
      </c>
      <c r="B147" s="203"/>
      <c r="C147" s="154"/>
      <c r="D147" s="227" t="s">
        <v>269</v>
      </c>
      <c r="E147" s="155">
        <f>E148</f>
        <v>0</v>
      </c>
      <c r="F147" s="155">
        <f>F148</f>
        <v>0</v>
      </c>
    </row>
    <row r="148" spans="1:6" s="161" customFormat="1" ht="23.25" customHeight="1" hidden="1">
      <c r="A148" s="202"/>
      <c r="B148" s="231">
        <v>75212</v>
      </c>
      <c r="C148" s="231"/>
      <c r="D148" s="232" t="s">
        <v>270</v>
      </c>
      <c r="E148" s="233">
        <f>SUM(E149:E153)-E151</f>
        <v>0</v>
      </c>
      <c r="F148" s="233">
        <f>SUM(F149:F153)-F151</f>
        <v>0</v>
      </c>
    </row>
    <row r="149" spans="1:6" s="167" customFormat="1" ht="51" hidden="1">
      <c r="A149" s="186"/>
      <c r="B149" s="234"/>
      <c r="C149" s="223" t="s">
        <v>232</v>
      </c>
      <c r="D149" s="235" t="s">
        <v>233</v>
      </c>
      <c r="E149" s="225"/>
      <c r="F149" s="225"/>
    </row>
    <row r="150" spans="1:6" s="167" customFormat="1" ht="12.75" customHeight="1" hidden="1">
      <c r="A150" s="191"/>
      <c r="B150" s="192"/>
      <c r="C150" s="193"/>
      <c r="D150" s="194"/>
      <c r="E150" s="195"/>
      <c r="F150" s="195"/>
    </row>
    <row r="151" spans="1:6" s="151" customFormat="1" ht="7.5" customHeight="1" hidden="1">
      <c r="A151" s="196">
        <v>1</v>
      </c>
      <c r="B151" s="196">
        <v>2</v>
      </c>
      <c r="C151" s="196">
        <v>3</v>
      </c>
      <c r="D151" s="196">
        <v>4</v>
      </c>
      <c r="E151" s="196">
        <v>5</v>
      </c>
      <c r="F151" s="196">
        <v>6</v>
      </c>
    </row>
    <row r="152" spans="1:6" s="167" customFormat="1" ht="38.25" hidden="1">
      <c r="A152" s="236"/>
      <c r="B152" s="237"/>
      <c r="C152" s="188" t="s">
        <v>212</v>
      </c>
      <c r="D152" s="189" t="s">
        <v>213</v>
      </c>
      <c r="E152" s="190"/>
      <c r="F152" s="190"/>
    </row>
    <row r="153" spans="1:6" s="167" customFormat="1" ht="16.5" customHeight="1" hidden="1" thickBot="1">
      <c r="A153" s="226"/>
      <c r="B153" s="238"/>
      <c r="C153" s="183" t="s">
        <v>168</v>
      </c>
      <c r="D153" s="184" t="s">
        <v>169</v>
      </c>
      <c r="E153" s="166"/>
      <c r="F153" s="166"/>
    </row>
    <row r="154" spans="1:6" s="156" customFormat="1" ht="30.75" hidden="1" thickBot="1">
      <c r="A154" s="230">
        <v>754</v>
      </c>
      <c r="B154" s="203"/>
      <c r="C154" s="154"/>
      <c r="D154" s="227" t="s">
        <v>271</v>
      </c>
      <c r="E154" s="155">
        <f>E157</f>
        <v>0</v>
      </c>
      <c r="F154" s="155">
        <f>F171+F155+F157+F177</f>
        <v>0</v>
      </c>
    </row>
    <row r="155" spans="1:6" s="161" customFormat="1" ht="21" customHeight="1" hidden="1">
      <c r="A155" s="202"/>
      <c r="B155" s="159">
        <v>75403</v>
      </c>
      <c r="C155" s="159"/>
      <c r="D155" s="228" t="s">
        <v>272</v>
      </c>
      <c r="E155" s="160">
        <f>E156</f>
        <v>0</v>
      </c>
      <c r="F155" s="160">
        <f>F156</f>
        <v>0</v>
      </c>
    </row>
    <row r="156" spans="1:6" s="167" customFormat="1" ht="21.75" customHeight="1" hidden="1">
      <c r="A156" s="162"/>
      <c r="B156" s="221"/>
      <c r="C156" s="183" t="s">
        <v>166</v>
      </c>
      <c r="D156" s="184" t="s">
        <v>167</v>
      </c>
      <c r="E156" s="166"/>
      <c r="F156" s="166"/>
    </row>
    <row r="157" spans="1:6" s="161" customFormat="1" ht="21" customHeight="1" hidden="1">
      <c r="A157" s="310"/>
      <c r="B157" s="328">
        <v>75412</v>
      </c>
      <c r="C157" s="314"/>
      <c r="D157" s="239" t="s">
        <v>273</v>
      </c>
      <c r="E157" s="176">
        <f>E158</f>
        <v>0</v>
      </c>
      <c r="F157" s="176">
        <f>SUM(F159:F170)</f>
        <v>0</v>
      </c>
    </row>
    <row r="158" spans="1:6" s="167" customFormat="1" ht="38.25" hidden="1">
      <c r="A158" s="317"/>
      <c r="B158" s="327"/>
      <c r="C158" s="323" t="s">
        <v>212</v>
      </c>
      <c r="D158" s="189" t="s">
        <v>213</v>
      </c>
      <c r="E158" s="190"/>
      <c r="F158" s="190"/>
    </row>
    <row r="159" spans="1:6" s="167" customFormat="1" ht="16.5" customHeight="1" hidden="1">
      <c r="A159" s="317"/>
      <c r="B159" s="192"/>
      <c r="C159" s="324" t="s">
        <v>237</v>
      </c>
      <c r="D159" s="165" t="s">
        <v>238</v>
      </c>
      <c r="E159" s="166"/>
      <c r="F159" s="166"/>
    </row>
    <row r="160" spans="1:6" s="167" customFormat="1" ht="16.5" customHeight="1" hidden="1">
      <c r="A160" s="317"/>
      <c r="B160" s="192"/>
      <c r="C160" s="325" t="s">
        <v>160</v>
      </c>
      <c r="D160" s="170" t="s">
        <v>161</v>
      </c>
      <c r="E160" s="171"/>
      <c r="F160" s="171"/>
    </row>
    <row r="161" spans="1:6" s="167" customFormat="1" ht="16.5" customHeight="1" hidden="1">
      <c r="A161" s="317"/>
      <c r="B161" s="192"/>
      <c r="C161" s="325" t="s">
        <v>164</v>
      </c>
      <c r="D161" s="170" t="s">
        <v>165</v>
      </c>
      <c r="E161" s="171"/>
      <c r="F161" s="171"/>
    </row>
    <row r="162" spans="1:6" s="167" customFormat="1" ht="16.5" customHeight="1" hidden="1">
      <c r="A162" s="317"/>
      <c r="B162" s="192"/>
      <c r="C162" s="325" t="s">
        <v>166</v>
      </c>
      <c r="D162" s="170" t="s">
        <v>167</v>
      </c>
      <c r="E162" s="171"/>
      <c r="F162" s="171"/>
    </row>
    <row r="163" spans="1:6" s="167" customFormat="1" ht="16.5" customHeight="1" hidden="1">
      <c r="A163" s="317"/>
      <c r="B163" s="192"/>
      <c r="C163" s="325" t="s">
        <v>239</v>
      </c>
      <c r="D163" s="170" t="s">
        <v>240</v>
      </c>
      <c r="E163" s="171"/>
      <c r="F163" s="171"/>
    </row>
    <row r="164" spans="1:6" s="167" customFormat="1" ht="16.5" customHeight="1" hidden="1">
      <c r="A164" s="317"/>
      <c r="B164" s="192"/>
      <c r="C164" s="325" t="s">
        <v>205</v>
      </c>
      <c r="D164" s="170" t="s">
        <v>206</v>
      </c>
      <c r="E164" s="171"/>
      <c r="F164" s="171"/>
    </row>
    <row r="165" spans="1:6" s="167" customFormat="1" ht="16.5" customHeight="1" hidden="1">
      <c r="A165" s="317"/>
      <c r="B165" s="192"/>
      <c r="C165" s="325" t="s">
        <v>214</v>
      </c>
      <c r="D165" s="170" t="s">
        <v>215</v>
      </c>
      <c r="E165" s="171"/>
      <c r="F165" s="171"/>
    </row>
    <row r="166" spans="1:6" s="167" customFormat="1" ht="16.5" customHeight="1" hidden="1">
      <c r="A166" s="317"/>
      <c r="B166" s="192"/>
      <c r="C166" s="325" t="s">
        <v>168</v>
      </c>
      <c r="D166" s="170" t="s">
        <v>169</v>
      </c>
      <c r="E166" s="171"/>
      <c r="F166" s="171"/>
    </row>
    <row r="167" spans="1:6" s="167" customFormat="1" ht="16.5" customHeight="1" hidden="1">
      <c r="A167" s="317"/>
      <c r="B167" s="192"/>
      <c r="C167" s="325" t="s">
        <v>241</v>
      </c>
      <c r="D167" s="170" t="s">
        <v>242</v>
      </c>
      <c r="E167" s="171"/>
      <c r="F167" s="171"/>
    </row>
    <row r="168" spans="1:6" s="167" customFormat="1" ht="16.5" customHeight="1" hidden="1">
      <c r="A168" s="317"/>
      <c r="B168" s="192"/>
      <c r="C168" s="325" t="s">
        <v>209</v>
      </c>
      <c r="D168" s="170" t="s">
        <v>210</v>
      </c>
      <c r="E168" s="171"/>
      <c r="F168" s="171"/>
    </row>
    <row r="169" spans="1:6" s="167" customFormat="1" ht="16.5" customHeight="1" hidden="1">
      <c r="A169" s="317"/>
      <c r="B169" s="192"/>
      <c r="C169" s="325" t="s">
        <v>179</v>
      </c>
      <c r="D169" s="298" t="s">
        <v>381</v>
      </c>
      <c r="E169" s="171"/>
      <c r="F169" s="171"/>
    </row>
    <row r="170" spans="1:6" s="167" customFormat="1" ht="15.75" customHeight="1" hidden="1" thickBot="1">
      <c r="A170" s="317"/>
      <c r="B170" s="192"/>
      <c r="C170" s="326" t="s">
        <v>262</v>
      </c>
      <c r="D170" s="299" t="s">
        <v>94</v>
      </c>
      <c r="E170" s="171"/>
      <c r="F170" s="301"/>
    </row>
    <row r="171" spans="1:6" s="161" customFormat="1" ht="21" customHeight="1" hidden="1">
      <c r="A171" s="202"/>
      <c r="B171" s="204">
        <v>75414</v>
      </c>
      <c r="C171" s="175"/>
      <c r="D171" s="239" t="s">
        <v>274</v>
      </c>
      <c r="E171" s="176">
        <f>E172</f>
        <v>0</v>
      </c>
      <c r="F171" s="176">
        <f>SUM(F173:F176)</f>
        <v>0</v>
      </c>
    </row>
    <row r="172" spans="1:6" s="167" customFormat="1" ht="51" hidden="1">
      <c r="A172" s="172"/>
      <c r="B172" s="219"/>
      <c r="C172" s="164" t="s">
        <v>232</v>
      </c>
      <c r="D172" s="211" t="s">
        <v>233</v>
      </c>
      <c r="E172" s="182"/>
      <c r="F172" s="166"/>
    </row>
    <row r="173" spans="1:6" s="167" customFormat="1" ht="19.5" customHeight="1" hidden="1">
      <c r="A173" s="172"/>
      <c r="B173" s="180"/>
      <c r="C173" s="169" t="s">
        <v>166</v>
      </c>
      <c r="D173" s="181" t="s">
        <v>167</v>
      </c>
      <c r="E173" s="179"/>
      <c r="F173" s="171"/>
    </row>
    <row r="174" spans="1:6" s="167" customFormat="1" ht="19.5" customHeight="1" hidden="1">
      <c r="A174" s="172"/>
      <c r="B174" s="180"/>
      <c r="C174" s="169" t="s">
        <v>168</v>
      </c>
      <c r="D174" s="181" t="s">
        <v>169</v>
      </c>
      <c r="E174" s="179"/>
      <c r="F174" s="171"/>
    </row>
    <row r="175" spans="1:6" s="167" customFormat="1" ht="25.5" hidden="1">
      <c r="A175" s="172"/>
      <c r="B175" s="180"/>
      <c r="C175" s="169" t="s">
        <v>256</v>
      </c>
      <c r="D175" s="181" t="s">
        <v>257</v>
      </c>
      <c r="E175" s="179"/>
      <c r="F175" s="171"/>
    </row>
    <row r="176" spans="1:6" s="167" customFormat="1" ht="25.5" hidden="1">
      <c r="A176" s="172"/>
      <c r="B176" s="177"/>
      <c r="C176" s="173" t="s">
        <v>258</v>
      </c>
      <c r="D176" s="178" t="s">
        <v>259</v>
      </c>
      <c r="E176" s="171"/>
      <c r="F176" s="171"/>
    </row>
    <row r="177" spans="1:6" s="161" customFormat="1" ht="21" customHeight="1" hidden="1">
      <c r="A177" s="202"/>
      <c r="B177" s="175">
        <v>75495</v>
      </c>
      <c r="C177" s="175"/>
      <c r="D177" s="239" t="s">
        <v>192</v>
      </c>
      <c r="E177" s="176">
        <f>E178</f>
        <v>0</v>
      </c>
      <c r="F177" s="176">
        <f>F178</f>
        <v>0</v>
      </c>
    </row>
    <row r="178" spans="1:6" s="167" customFormat="1" ht="19.5" customHeight="1" hidden="1" thickBot="1">
      <c r="A178" s="162"/>
      <c r="B178" s="221"/>
      <c r="C178" s="183" t="s">
        <v>166</v>
      </c>
      <c r="D178" s="184" t="s">
        <v>167</v>
      </c>
      <c r="E178" s="166"/>
      <c r="F178" s="166"/>
    </row>
    <row r="179" spans="1:6" s="156" customFormat="1" ht="75.75" hidden="1" thickBot="1">
      <c r="A179" s="154">
        <v>756</v>
      </c>
      <c r="B179" s="154"/>
      <c r="C179" s="154"/>
      <c r="D179" s="227" t="s">
        <v>275</v>
      </c>
      <c r="E179" s="155">
        <f>E180+E182+E192+E203+E206</f>
        <v>0</v>
      </c>
      <c r="F179" s="155">
        <f>F180+F182+F192+F203+F206+F209</f>
        <v>0</v>
      </c>
    </row>
    <row r="180" spans="1:6" s="161" customFormat="1" ht="28.5" hidden="1">
      <c r="A180" s="202"/>
      <c r="B180" s="204">
        <v>75601</v>
      </c>
      <c r="C180" s="204"/>
      <c r="D180" s="241" t="s">
        <v>276</v>
      </c>
      <c r="E180" s="205">
        <f>E181</f>
        <v>0</v>
      </c>
      <c r="F180" s="205">
        <f>F181</f>
        <v>0</v>
      </c>
    </row>
    <row r="181" spans="1:6" s="167" customFormat="1" ht="25.5" hidden="1">
      <c r="A181" s="162"/>
      <c r="B181" s="221"/>
      <c r="C181" s="183" t="s">
        <v>277</v>
      </c>
      <c r="D181" s="184" t="s">
        <v>278</v>
      </c>
      <c r="E181" s="166"/>
      <c r="F181" s="166"/>
    </row>
    <row r="182" spans="1:6" s="161" customFormat="1" ht="42.75" customHeight="1" hidden="1">
      <c r="A182" s="240"/>
      <c r="B182" s="175">
        <v>75615</v>
      </c>
      <c r="C182" s="174"/>
      <c r="D182" s="239" t="s">
        <v>279</v>
      </c>
      <c r="E182" s="176">
        <f>SUM(E183:E191)-E186</f>
        <v>0</v>
      </c>
      <c r="F182" s="176">
        <f>SUM(F183:F191)-F186</f>
        <v>0</v>
      </c>
    </row>
    <row r="183" spans="1:6" s="167" customFormat="1" ht="17.25" customHeight="1" hidden="1">
      <c r="A183" s="162"/>
      <c r="B183" s="221"/>
      <c r="C183" s="164" t="s">
        <v>280</v>
      </c>
      <c r="D183" s="165" t="s">
        <v>281</v>
      </c>
      <c r="E183" s="166"/>
      <c r="F183" s="166"/>
    </row>
    <row r="184" spans="1:6" s="167" customFormat="1" ht="17.25" customHeight="1" hidden="1">
      <c r="A184" s="186"/>
      <c r="B184" s="234"/>
      <c r="C184" s="223" t="s">
        <v>282</v>
      </c>
      <c r="D184" s="224" t="s">
        <v>283</v>
      </c>
      <c r="E184" s="225"/>
      <c r="F184" s="225"/>
    </row>
    <row r="185" spans="1:6" s="167" customFormat="1" ht="8.25" customHeight="1" hidden="1">
      <c r="A185" s="191"/>
      <c r="B185" s="192"/>
      <c r="C185" s="193"/>
      <c r="D185" s="194"/>
      <c r="E185" s="195"/>
      <c r="F185" s="195"/>
    </row>
    <row r="186" spans="1:6" s="151" customFormat="1" ht="7.5" customHeight="1" hidden="1">
      <c r="A186" s="196">
        <v>1</v>
      </c>
      <c r="B186" s="196">
        <v>2</v>
      </c>
      <c r="C186" s="196">
        <v>3</v>
      </c>
      <c r="D186" s="196">
        <v>4</v>
      </c>
      <c r="E186" s="196">
        <v>5</v>
      </c>
      <c r="F186" s="196">
        <v>6</v>
      </c>
    </row>
    <row r="187" spans="1:6" s="167" customFormat="1" ht="17.25" customHeight="1" hidden="1">
      <c r="A187" s="162"/>
      <c r="B187" s="177"/>
      <c r="C187" s="169" t="s">
        <v>284</v>
      </c>
      <c r="D187" s="170" t="s">
        <v>285</v>
      </c>
      <c r="E187" s="171"/>
      <c r="F187" s="171"/>
    </row>
    <row r="188" spans="1:6" s="167" customFormat="1" ht="17.25" customHeight="1" hidden="1">
      <c r="A188" s="172"/>
      <c r="B188" s="180"/>
      <c r="C188" s="169" t="s">
        <v>286</v>
      </c>
      <c r="D188" s="215" t="s">
        <v>287</v>
      </c>
      <c r="E188" s="171"/>
      <c r="F188" s="171"/>
    </row>
    <row r="189" spans="1:6" s="167" customFormat="1" ht="17.25" customHeight="1" hidden="1">
      <c r="A189" s="172"/>
      <c r="B189" s="180"/>
      <c r="C189" s="169" t="s">
        <v>288</v>
      </c>
      <c r="D189" s="215" t="s">
        <v>289</v>
      </c>
      <c r="E189" s="179"/>
      <c r="F189" s="179"/>
    </row>
    <row r="190" spans="1:6" s="167" customFormat="1" ht="17.25" customHeight="1" hidden="1">
      <c r="A190" s="212"/>
      <c r="B190" s="219"/>
      <c r="C190" s="164" t="s">
        <v>220</v>
      </c>
      <c r="D190" s="213" t="s">
        <v>221</v>
      </c>
      <c r="E190" s="166"/>
      <c r="F190" s="166"/>
    </row>
    <row r="191" spans="1:6" s="167" customFormat="1" ht="25.5" hidden="1">
      <c r="A191" s="162"/>
      <c r="B191" s="177"/>
      <c r="C191" s="173" t="s">
        <v>290</v>
      </c>
      <c r="D191" s="178" t="s">
        <v>291</v>
      </c>
      <c r="E191" s="171"/>
      <c r="F191" s="171"/>
    </row>
    <row r="192" spans="1:6" s="161" customFormat="1" ht="60" customHeight="1" hidden="1">
      <c r="A192" s="220"/>
      <c r="B192" s="175">
        <v>75616</v>
      </c>
      <c r="C192" s="174"/>
      <c r="D192" s="239" t="s">
        <v>292</v>
      </c>
      <c r="E192" s="176">
        <f>SUM(E193:E202)</f>
        <v>0</v>
      </c>
      <c r="F192" s="176">
        <f>SUM(F193:F202)</f>
        <v>0</v>
      </c>
    </row>
    <row r="193" spans="1:6" s="167" customFormat="1" ht="16.5" customHeight="1" hidden="1">
      <c r="A193" s="172"/>
      <c r="B193" s="219"/>
      <c r="C193" s="164" t="s">
        <v>280</v>
      </c>
      <c r="D193" s="165" t="s">
        <v>281</v>
      </c>
      <c r="E193" s="166"/>
      <c r="F193" s="166"/>
    </row>
    <row r="194" spans="1:6" s="167" customFormat="1" ht="16.5" customHeight="1" hidden="1">
      <c r="A194" s="162"/>
      <c r="B194" s="177"/>
      <c r="C194" s="169" t="s">
        <v>282</v>
      </c>
      <c r="D194" s="215" t="s">
        <v>283</v>
      </c>
      <c r="E194" s="171"/>
      <c r="F194" s="171"/>
    </row>
    <row r="195" spans="1:6" s="167" customFormat="1" ht="16.5" customHeight="1" hidden="1">
      <c r="A195" s="172"/>
      <c r="B195" s="180"/>
      <c r="C195" s="169" t="s">
        <v>284</v>
      </c>
      <c r="D195" s="170" t="s">
        <v>285</v>
      </c>
      <c r="E195" s="171"/>
      <c r="F195" s="171"/>
    </row>
    <row r="196" spans="1:6" s="167" customFormat="1" ht="16.5" customHeight="1" hidden="1">
      <c r="A196" s="172"/>
      <c r="B196" s="180"/>
      <c r="C196" s="169" t="s">
        <v>286</v>
      </c>
      <c r="D196" s="215" t="s">
        <v>287</v>
      </c>
      <c r="E196" s="171"/>
      <c r="F196" s="171"/>
    </row>
    <row r="197" spans="1:6" s="167" customFormat="1" ht="16.5" customHeight="1" hidden="1">
      <c r="A197" s="172"/>
      <c r="B197" s="180"/>
      <c r="C197" s="169" t="s">
        <v>293</v>
      </c>
      <c r="D197" s="215" t="s">
        <v>294</v>
      </c>
      <c r="E197" s="171"/>
      <c r="F197" s="171"/>
    </row>
    <row r="198" spans="1:6" s="167" customFormat="1" ht="16.5" customHeight="1" hidden="1">
      <c r="A198" s="172"/>
      <c r="B198" s="180"/>
      <c r="C198" s="169" t="s">
        <v>295</v>
      </c>
      <c r="D198" s="215" t="s">
        <v>296</v>
      </c>
      <c r="E198" s="171"/>
      <c r="F198" s="171"/>
    </row>
    <row r="199" spans="1:6" s="167" customFormat="1" ht="25.5" hidden="1">
      <c r="A199" s="212"/>
      <c r="B199" s="219"/>
      <c r="C199" s="164" t="s">
        <v>297</v>
      </c>
      <c r="D199" s="211" t="s">
        <v>298</v>
      </c>
      <c r="E199" s="171"/>
      <c r="F199" s="171"/>
    </row>
    <row r="200" spans="1:6" s="167" customFormat="1" ht="15.75" customHeight="1" hidden="1">
      <c r="A200" s="172"/>
      <c r="B200" s="180"/>
      <c r="C200" s="169" t="s">
        <v>288</v>
      </c>
      <c r="D200" s="215" t="s">
        <v>289</v>
      </c>
      <c r="E200" s="171"/>
      <c r="F200" s="171"/>
    </row>
    <row r="201" spans="1:6" s="167" customFormat="1" ht="15.75" customHeight="1" hidden="1">
      <c r="A201" s="172"/>
      <c r="B201" s="180"/>
      <c r="C201" s="169" t="s">
        <v>220</v>
      </c>
      <c r="D201" s="215" t="s">
        <v>221</v>
      </c>
      <c r="E201" s="171"/>
      <c r="F201" s="171"/>
    </row>
    <row r="202" spans="1:6" s="167" customFormat="1" ht="25.5" hidden="1">
      <c r="A202" s="172"/>
      <c r="B202" s="177"/>
      <c r="C202" s="173" t="s">
        <v>290</v>
      </c>
      <c r="D202" s="178" t="s">
        <v>291</v>
      </c>
      <c r="E202" s="171"/>
      <c r="F202" s="171"/>
    </row>
    <row r="203" spans="1:6" s="161" customFormat="1" ht="42.75" hidden="1">
      <c r="A203" s="240"/>
      <c r="B203" s="175">
        <v>75618</v>
      </c>
      <c r="C203" s="174"/>
      <c r="D203" s="239" t="s">
        <v>299</v>
      </c>
      <c r="E203" s="176">
        <f>SUM(E204:E205)</f>
        <v>0</v>
      </c>
      <c r="F203" s="176">
        <f>SUM(F204:F205)</f>
        <v>0</v>
      </c>
    </row>
    <row r="204" spans="1:6" s="167" customFormat="1" ht="15" customHeight="1" hidden="1">
      <c r="A204" s="162"/>
      <c r="B204" s="221"/>
      <c r="C204" s="164" t="s">
        <v>300</v>
      </c>
      <c r="D204" s="165" t="s">
        <v>296</v>
      </c>
      <c r="E204" s="166"/>
      <c r="F204" s="166"/>
    </row>
    <row r="205" spans="1:6" s="167" customFormat="1" ht="25.5" hidden="1">
      <c r="A205" s="172"/>
      <c r="B205" s="177"/>
      <c r="C205" s="173" t="s">
        <v>301</v>
      </c>
      <c r="D205" s="178" t="s">
        <v>302</v>
      </c>
      <c r="E205" s="171"/>
      <c r="F205" s="171"/>
    </row>
    <row r="206" spans="1:6" s="161" customFormat="1" ht="28.5" hidden="1">
      <c r="A206" s="209"/>
      <c r="B206" s="175">
        <v>75621</v>
      </c>
      <c r="C206" s="174"/>
      <c r="D206" s="239" t="s">
        <v>303</v>
      </c>
      <c r="E206" s="176">
        <f>SUM(E207:E208)</f>
        <v>0</v>
      </c>
      <c r="F206" s="176">
        <f>SUM(F207:F208)</f>
        <v>0</v>
      </c>
    </row>
    <row r="207" spans="1:6" s="167" customFormat="1" ht="19.5" customHeight="1" hidden="1">
      <c r="A207" s="172"/>
      <c r="B207" s="219"/>
      <c r="C207" s="164" t="s">
        <v>304</v>
      </c>
      <c r="D207" s="213" t="s">
        <v>305</v>
      </c>
      <c r="E207" s="182"/>
      <c r="F207" s="166"/>
    </row>
    <row r="208" spans="1:6" s="167" customFormat="1" ht="19.5" customHeight="1" hidden="1">
      <c r="A208" s="172"/>
      <c r="B208" s="177"/>
      <c r="C208" s="173" t="s">
        <v>306</v>
      </c>
      <c r="D208" s="170" t="s">
        <v>307</v>
      </c>
      <c r="E208" s="171"/>
      <c r="F208" s="171"/>
    </row>
    <row r="209" spans="1:6" s="161" customFormat="1" ht="28.5" hidden="1">
      <c r="A209" s="209"/>
      <c r="B209" s="175">
        <v>75647</v>
      </c>
      <c r="C209" s="174"/>
      <c r="D209" s="239" t="s">
        <v>308</v>
      </c>
      <c r="E209" s="176">
        <f>SUM(E210:E215)</f>
        <v>0</v>
      </c>
      <c r="F209" s="176">
        <f>SUM(F210:F215)</f>
        <v>0</v>
      </c>
    </row>
    <row r="210" spans="1:6" s="167" customFormat="1" ht="17.25" customHeight="1" hidden="1">
      <c r="A210" s="172"/>
      <c r="B210" s="219"/>
      <c r="C210" s="164" t="s">
        <v>309</v>
      </c>
      <c r="D210" s="213" t="s">
        <v>310</v>
      </c>
      <c r="E210" s="182"/>
      <c r="F210" s="166"/>
    </row>
    <row r="211" spans="1:6" s="167" customFormat="1" ht="17.25" customHeight="1" hidden="1">
      <c r="A211" s="172"/>
      <c r="B211" s="180"/>
      <c r="C211" s="169" t="s">
        <v>160</v>
      </c>
      <c r="D211" s="215" t="s">
        <v>311</v>
      </c>
      <c r="E211" s="179"/>
      <c r="F211" s="171"/>
    </row>
    <row r="212" spans="1:6" s="167" customFormat="1" ht="17.25" customHeight="1" hidden="1">
      <c r="A212" s="172"/>
      <c r="B212" s="180"/>
      <c r="C212" s="169" t="s">
        <v>162</v>
      </c>
      <c r="D212" s="215" t="s">
        <v>163</v>
      </c>
      <c r="E212" s="179"/>
      <c r="F212" s="171"/>
    </row>
    <row r="213" spans="1:6" s="167" customFormat="1" ht="17.25" customHeight="1" hidden="1">
      <c r="A213" s="172"/>
      <c r="B213" s="180"/>
      <c r="C213" s="169" t="s">
        <v>164</v>
      </c>
      <c r="D213" s="215" t="s">
        <v>165</v>
      </c>
      <c r="E213" s="179"/>
      <c r="F213" s="171"/>
    </row>
    <row r="214" spans="1:6" s="167" customFormat="1" ht="17.25" customHeight="1" hidden="1">
      <c r="A214" s="172"/>
      <c r="B214" s="180"/>
      <c r="C214" s="169" t="s">
        <v>166</v>
      </c>
      <c r="D214" s="215" t="s">
        <v>167</v>
      </c>
      <c r="E214" s="179"/>
      <c r="F214" s="171"/>
    </row>
    <row r="215" spans="1:6" s="167" customFormat="1" ht="17.25" customHeight="1" hidden="1" thickBot="1">
      <c r="A215" s="162"/>
      <c r="B215" s="177"/>
      <c r="C215" s="173" t="s">
        <v>168</v>
      </c>
      <c r="D215" s="170" t="s">
        <v>169</v>
      </c>
      <c r="E215" s="171"/>
      <c r="F215" s="171"/>
    </row>
    <row r="216" spans="1:6" s="167" customFormat="1" ht="19.5" customHeight="1" hidden="1" thickBot="1">
      <c r="A216" s="203">
        <v>757</v>
      </c>
      <c r="B216" s="242"/>
      <c r="C216" s="243"/>
      <c r="D216" s="154" t="s">
        <v>312</v>
      </c>
      <c r="E216" s="155">
        <f>E217</f>
        <v>0</v>
      </c>
      <c r="F216" s="155">
        <f>F217</f>
        <v>0</v>
      </c>
    </row>
    <row r="217" spans="1:6" s="167" customFormat="1" ht="30.75" customHeight="1" hidden="1">
      <c r="A217" s="226"/>
      <c r="B217" s="159">
        <v>75702</v>
      </c>
      <c r="C217" s="244"/>
      <c r="D217" s="245" t="s">
        <v>313</v>
      </c>
      <c r="E217" s="246">
        <f>E219</f>
        <v>0</v>
      </c>
      <c r="F217" s="246">
        <f>SUM(F218:F219)</f>
        <v>0</v>
      </c>
    </row>
    <row r="218" spans="1:6" s="167" customFormat="1" ht="20.25" customHeight="1" hidden="1">
      <c r="A218" s="162"/>
      <c r="B218" s="238"/>
      <c r="C218" s="247" t="s">
        <v>168</v>
      </c>
      <c r="D218" s="248" t="s">
        <v>169</v>
      </c>
      <c r="E218" s="166"/>
      <c r="F218" s="166"/>
    </row>
    <row r="219" spans="1:6" s="167" customFormat="1" ht="42.75" hidden="1">
      <c r="A219" s="186"/>
      <c r="B219" s="249"/>
      <c r="C219" s="250" t="s">
        <v>314</v>
      </c>
      <c r="D219" s="251" t="s">
        <v>315</v>
      </c>
      <c r="E219" s="225"/>
      <c r="F219" s="225"/>
    </row>
    <row r="220" spans="1:6" s="167" customFormat="1" ht="15" customHeight="1" hidden="1">
      <c r="A220" s="191"/>
      <c r="B220" s="192"/>
      <c r="C220" s="193"/>
      <c r="D220" s="194"/>
      <c r="E220" s="195"/>
      <c r="F220" s="195"/>
    </row>
    <row r="221" spans="1:6" s="151" customFormat="1" ht="7.5" customHeight="1" hidden="1" thickBot="1">
      <c r="A221" s="218">
        <v>1</v>
      </c>
      <c r="B221" s="218">
        <v>2</v>
      </c>
      <c r="C221" s="218">
        <v>3</v>
      </c>
      <c r="D221" s="218">
        <v>4</v>
      </c>
      <c r="E221" s="218">
        <v>5</v>
      </c>
      <c r="F221" s="218">
        <v>6</v>
      </c>
    </row>
    <row r="222" spans="1:6" s="167" customFormat="1" ht="19.5" customHeight="1" hidden="1" thickBot="1">
      <c r="A222" s="203">
        <v>758</v>
      </c>
      <c r="B222" s="242"/>
      <c r="C222" s="243"/>
      <c r="D222" s="154" t="s">
        <v>316</v>
      </c>
      <c r="E222" s="155">
        <f>E223+E225+E231+E227</f>
        <v>0</v>
      </c>
      <c r="F222" s="155">
        <f>F223+F225+F231+F227+F229</f>
        <v>0</v>
      </c>
    </row>
    <row r="223" spans="1:6" s="167" customFormat="1" ht="28.5" hidden="1">
      <c r="A223" s="226"/>
      <c r="B223" s="159">
        <v>75801</v>
      </c>
      <c r="C223" s="244"/>
      <c r="D223" s="245" t="s">
        <v>317</v>
      </c>
      <c r="E223" s="246">
        <f>E224</f>
        <v>0</v>
      </c>
      <c r="F223" s="246">
        <f>F224</f>
        <v>0</v>
      </c>
    </row>
    <row r="224" spans="1:6" s="167" customFormat="1" ht="20.25" customHeight="1" hidden="1">
      <c r="A224" s="162"/>
      <c r="B224" s="238"/>
      <c r="C224" s="252" t="s">
        <v>318</v>
      </c>
      <c r="D224" s="248" t="s">
        <v>319</v>
      </c>
      <c r="E224" s="166"/>
      <c r="F224" s="166"/>
    </row>
    <row r="225" spans="1:6" s="167" customFormat="1" ht="28.5" hidden="1">
      <c r="A225" s="162"/>
      <c r="B225" s="175">
        <v>75807</v>
      </c>
      <c r="C225" s="253"/>
      <c r="D225" s="239" t="s">
        <v>320</v>
      </c>
      <c r="E225" s="254">
        <f>E226</f>
        <v>0</v>
      </c>
      <c r="F225" s="254">
        <f>F226</f>
        <v>0</v>
      </c>
    </row>
    <row r="226" spans="1:6" s="167" customFormat="1" ht="20.25" customHeight="1" hidden="1">
      <c r="A226" s="162"/>
      <c r="B226" s="238"/>
      <c r="C226" s="252" t="s">
        <v>318</v>
      </c>
      <c r="D226" s="248" t="s">
        <v>319</v>
      </c>
      <c r="E226" s="166"/>
      <c r="F226" s="166"/>
    </row>
    <row r="227" spans="1:6" s="167" customFormat="1" ht="21" customHeight="1" hidden="1">
      <c r="A227" s="162"/>
      <c r="B227" s="175">
        <v>75814</v>
      </c>
      <c r="C227" s="253"/>
      <c r="D227" s="239" t="s">
        <v>321</v>
      </c>
      <c r="E227" s="254">
        <f>E228</f>
        <v>0</v>
      </c>
      <c r="F227" s="254">
        <f>F228</f>
        <v>0</v>
      </c>
    </row>
    <row r="228" spans="1:6" s="167" customFormat="1" ht="20.25" customHeight="1" hidden="1">
      <c r="A228" s="162"/>
      <c r="B228" s="238"/>
      <c r="C228" s="252" t="s">
        <v>174</v>
      </c>
      <c r="D228" s="248" t="s">
        <v>175</v>
      </c>
      <c r="E228" s="166"/>
      <c r="F228" s="166"/>
    </row>
    <row r="229" spans="1:6" s="167" customFormat="1" ht="21" customHeight="1" hidden="1">
      <c r="A229" s="162"/>
      <c r="B229" s="175">
        <v>75818</v>
      </c>
      <c r="C229" s="253"/>
      <c r="D229" s="239" t="s">
        <v>322</v>
      </c>
      <c r="E229" s="254">
        <f>E230</f>
        <v>0</v>
      </c>
      <c r="F229" s="254">
        <f>F230</f>
        <v>0</v>
      </c>
    </row>
    <row r="230" spans="1:6" s="167" customFormat="1" ht="20.25" customHeight="1" hidden="1">
      <c r="A230" s="162"/>
      <c r="B230" s="238"/>
      <c r="C230" s="252" t="s">
        <v>323</v>
      </c>
      <c r="D230" s="248" t="s">
        <v>324</v>
      </c>
      <c r="E230" s="166"/>
      <c r="F230" s="166"/>
    </row>
    <row r="231" spans="1:6" s="167" customFormat="1" ht="28.5" hidden="1">
      <c r="A231" s="162"/>
      <c r="B231" s="175">
        <v>75831</v>
      </c>
      <c r="C231" s="253"/>
      <c r="D231" s="239" t="s">
        <v>325</v>
      </c>
      <c r="E231" s="254">
        <f>E232</f>
        <v>0</v>
      </c>
      <c r="F231" s="254">
        <f>F232</f>
        <v>0</v>
      </c>
    </row>
    <row r="232" spans="1:6" s="167" customFormat="1" ht="20.25" customHeight="1" hidden="1" thickBot="1">
      <c r="A232" s="162"/>
      <c r="B232" s="221"/>
      <c r="C232" s="252" t="s">
        <v>318</v>
      </c>
      <c r="D232" s="248" t="s">
        <v>319</v>
      </c>
      <c r="E232" s="166"/>
      <c r="F232" s="166"/>
    </row>
    <row r="233" spans="1:6" s="156" customFormat="1" ht="19.5" customHeight="1" thickBot="1">
      <c r="A233" s="319">
        <v>801</v>
      </c>
      <c r="B233" s="154"/>
      <c r="C233" s="154"/>
      <c r="D233" s="154" t="s">
        <v>326</v>
      </c>
      <c r="E233" s="361">
        <f>E234+E259+E281+E288+E309+E327</f>
        <v>2286.07</v>
      </c>
      <c r="F233" s="320">
        <f>F234+F259+F281+F288+F327</f>
        <v>0</v>
      </c>
    </row>
    <row r="234" spans="1:6" s="161" customFormat="1" ht="19.5" customHeight="1">
      <c r="A234" s="310"/>
      <c r="B234" s="159">
        <v>80101</v>
      </c>
      <c r="C234" s="271"/>
      <c r="D234" s="204" t="s">
        <v>327</v>
      </c>
      <c r="E234" s="368">
        <f>E235</f>
        <v>2286.07</v>
      </c>
      <c r="F234" s="205">
        <f>SUM(F239:F258)</f>
        <v>0</v>
      </c>
    </row>
    <row r="235" spans="1:6" s="161" customFormat="1" ht="19.5" customHeight="1">
      <c r="A235" s="310"/>
      <c r="B235" s="307"/>
      <c r="C235" s="311"/>
      <c r="D235" s="303" t="s">
        <v>382</v>
      </c>
      <c r="E235" s="369">
        <f>E236+E258</f>
        <v>2286.07</v>
      </c>
      <c r="F235" s="233"/>
    </row>
    <row r="236" spans="1:6" s="161" customFormat="1" ht="28.5" customHeight="1" thickBot="1">
      <c r="A236" s="310"/>
      <c r="B236" s="307"/>
      <c r="C236" s="321"/>
      <c r="D236" s="305" t="s">
        <v>413</v>
      </c>
      <c r="E236" s="370">
        <f>E237+E238</f>
        <v>2286.07</v>
      </c>
      <c r="F236" s="304"/>
    </row>
    <row r="237" spans="1:6" s="161" customFormat="1" ht="19.5" customHeight="1" hidden="1" thickBot="1">
      <c r="A237" s="310"/>
      <c r="B237" s="307"/>
      <c r="C237" s="308"/>
      <c r="D237" s="309" t="s">
        <v>387</v>
      </c>
      <c r="E237" s="370">
        <v>2286.07</v>
      </c>
      <c r="F237" s="304"/>
    </row>
    <row r="238" spans="1:6" s="161" customFormat="1" ht="19.5" customHeight="1" hidden="1">
      <c r="A238" s="310"/>
      <c r="B238" s="307"/>
      <c r="C238" s="308"/>
      <c r="D238" s="309" t="s">
        <v>388</v>
      </c>
      <c r="E238" s="302"/>
      <c r="F238" s="302"/>
    </row>
    <row r="239" spans="1:6" s="167" customFormat="1" ht="16.5" customHeight="1" hidden="1">
      <c r="A239" s="317"/>
      <c r="B239" s="312"/>
      <c r="C239" s="164" t="s">
        <v>246</v>
      </c>
      <c r="D239" s="184" t="s">
        <v>247</v>
      </c>
      <c r="E239" s="166"/>
      <c r="F239" s="166"/>
    </row>
    <row r="240" spans="1:6" s="167" customFormat="1" ht="16.5" customHeight="1" hidden="1">
      <c r="A240" s="317"/>
      <c r="B240" s="313"/>
      <c r="C240" s="169" t="s">
        <v>156</v>
      </c>
      <c r="D240" s="170" t="s">
        <v>157</v>
      </c>
      <c r="E240" s="171"/>
      <c r="F240" s="171"/>
    </row>
    <row r="241" spans="1:6" s="167" customFormat="1" ht="16.5" customHeight="1" hidden="1">
      <c r="A241" s="317"/>
      <c r="B241" s="313"/>
      <c r="C241" s="169" t="s">
        <v>158</v>
      </c>
      <c r="D241" s="170" t="s">
        <v>159</v>
      </c>
      <c r="E241" s="171"/>
      <c r="F241" s="171"/>
    </row>
    <row r="242" spans="1:6" s="167" customFormat="1" ht="16.5" customHeight="1" hidden="1">
      <c r="A242" s="317"/>
      <c r="B242" s="313"/>
      <c r="C242" s="169" t="s">
        <v>160</v>
      </c>
      <c r="D242" s="170" t="s">
        <v>161</v>
      </c>
      <c r="E242" s="171"/>
      <c r="F242" s="171"/>
    </row>
    <row r="243" spans="1:6" s="167" customFormat="1" ht="16.5" customHeight="1" hidden="1">
      <c r="A243" s="317"/>
      <c r="B243" s="313"/>
      <c r="C243" s="169" t="s">
        <v>162</v>
      </c>
      <c r="D243" s="170" t="s">
        <v>163</v>
      </c>
      <c r="E243" s="171"/>
      <c r="F243" s="171"/>
    </row>
    <row r="244" spans="1:7" s="167" customFormat="1" ht="16.5" customHeight="1" hidden="1">
      <c r="A244" s="317"/>
      <c r="B244" s="313"/>
      <c r="C244" s="169" t="s">
        <v>164</v>
      </c>
      <c r="D244" s="170" t="s">
        <v>165</v>
      </c>
      <c r="E244" s="171"/>
      <c r="F244" s="171"/>
      <c r="G244" s="255"/>
    </row>
    <row r="245" spans="1:6" s="167" customFormat="1" ht="16.5" customHeight="1" hidden="1">
      <c r="A245" s="317"/>
      <c r="B245" s="313"/>
      <c r="C245" s="169" t="s">
        <v>166</v>
      </c>
      <c r="D245" s="170" t="s">
        <v>167</v>
      </c>
      <c r="E245" s="171"/>
      <c r="F245" s="171"/>
    </row>
    <row r="246" spans="1:6" s="167" customFormat="1" ht="20.25" customHeight="1" hidden="1">
      <c r="A246" s="317"/>
      <c r="B246" s="313"/>
      <c r="C246" s="169" t="s">
        <v>328</v>
      </c>
      <c r="D246" s="178" t="s">
        <v>329</v>
      </c>
      <c r="E246" s="171"/>
      <c r="F246" s="171"/>
    </row>
    <row r="247" spans="1:6" s="167" customFormat="1" ht="16.5" customHeight="1" hidden="1">
      <c r="A247" s="317"/>
      <c r="B247" s="313"/>
      <c r="C247" s="169" t="s">
        <v>205</v>
      </c>
      <c r="D247" s="170" t="s">
        <v>206</v>
      </c>
      <c r="E247" s="171"/>
      <c r="F247" s="171"/>
    </row>
    <row r="248" spans="1:6" s="167" customFormat="1" ht="16.5" customHeight="1" hidden="1">
      <c r="A248" s="317"/>
      <c r="B248" s="313"/>
      <c r="C248" s="169" t="s">
        <v>214</v>
      </c>
      <c r="D248" s="170" t="s">
        <v>215</v>
      </c>
      <c r="E248" s="171"/>
      <c r="F248" s="171"/>
    </row>
    <row r="249" spans="1:6" s="167" customFormat="1" ht="16.5" customHeight="1" hidden="1">
      <c r="A249" s="317"/>
      <c r="B249" s="313"/>
      <c r="C249" s="169" t="s">
        <v>250</v>
      </c>
      <c r="D249" s="170" t="s">
        <v>251</v>
      </c>
      <c r="E249" s="171"/>
      <c r="F249" s="171"/>
    </row>
    <row r="250" spans="1:6" s="167" customFormat="1" ht="16.5" customHeight="1" hidden="1">
      <c r="A250" s="317"/>
      <c r="B250" s="313"/>
      <c r="C250" s="169" t="s">
        <v>168</v>
      </c>
      <c r="D250" s="170" t="s">
        <v>169</v>
      </c>
      <c r="E250" s="171"/>
      <c r="F250" s="171"/>
    </row>
    <row r="251" spans="1:6" s="167" customFormat="1" ht="16.5" customHeight="1" hidden="1">
      <c r="A251" s="317"/>
      <c r="B251" s="313"/>
      <c r="C251" s="169" t="s">
        <v>252</v>
      </c>
      <c r="D251" s="170" t="s">
        <v>253</v>
      </c>
      <c r="E251" s="171"/>
      <c r="F251" s="171"/>
    </row>
    <row r="252" spans="1:6" s="167" customFormat="1" ht="25.5" hidden="1">
      <c r="A252" s="317"/>
      <c r="B252" s="313"/>
      <c r="C252" s="169" t="s">
        <v>256</v>
      </c>
      <c r="D252" s="178" t="s">
        <v>257</v>
      </c>
      <c r="E252" s="171"/>
      <c r="F252" s="171"/>
    </row>
    <row r="253" spans="1:6" s="167" customFormat="1" ht="16.5" customHeight="1" hidden="1">
      <c r="A253" s="317"/>
      <c r="B253" s="313"/>
      <c r="C253" s="169" t="s">
        <v>241</v>
      </c>
      <c r="D253" s="170" t="s">
        <v>242</v>
      </c>
      <c r="E253" s="171"/>
      <c r="F253" s="171"/>
    </row>
    <row r="254" spans="1:6" s="167" customFormat="1" ht="16.5" customHeight="1" hidden="1">
      <c r="A254" s="317"/>
      <c r="B254" s="313"/>
      <c r="C254" s="169" t="s">
        <v>209</v>
      </c>
      <c r="D254" s="170" t="s">
        <v>210</v>
      </c>
      <c r="E254" s="171"/>
      <c r="F254" s="171"/>
    </row>
    <row r="255" spans="1:6" s="167" customFormat="1" ht="16.5" customHeight="1" hidden="1">
      <c r="A255" s="317"/>
      <c r="B255" s="313"/>
      <c r="C255" s="169" t="s">
        <v>170</v>
      </c>
      <c r="D255" s="170" t="s">
        <v>171</v>
      </c>
      <c r="E255" s="171"/>
      <c r="F255" s="171"/>
    </row>
    <row r="256" spans="1:6" s="167" customFormat="1" ht="25.5" hidden="1">
      <c r="A256" s="317"/>
      <c r="B256" s="313"/>
      <c r="C256" s="169" t="s">
        <v>258</v>
      </c>
      <c r="D256" s="178" t="s">
        <v>259</v>
      </c>
      <c r="E256" s="171"/>
      <c r="F256" s="171"/>
    </row>
    <row r="257" spans="1:6" s="167" customFormat="1" ht="25.5" hidden="1">
      <c r="A257" s="317"/>
      <c r="B257" s="313"/>
      <c r="C257" s="169" t="s">
        <v>260</v>
      </c>
      <c r="D257" s="178" t="s">
        <v>261</v>
      </c>
      <c r="E257" s="171"/>
      <c r="F257" s="171"/>
    </row>
    <row r="258" spans="1:6" s="167" customFormat="1" ht="25.5" hidden="1">
      <c r="A258" s="317"/>
      <c r="B258" s="192"/>
      <c r="C258" s="342" t="s">
        <v>262</v>
      </c>
      <c r="D258" s="309" t="s">
        <v>392</v>
      </c>
      <c r="E258" s="225"/>
      <c r="F258" s="301"/>
    </row>
    <row r="259" spans="1:6" s="161" customFormat="1" ht="28.5" hidden="1">
      <c r="A259" s="310"/>
      <c r="B259" s="175">
        <v>80103</v>
      </c>
      <c r="C259" s="174"/>
      <c r="D259" s="239" t="s">
        <v>330</v>
      </c>
      <c r="E259" s="176">
        <f>E261</f>
        <v>0</v>
      </c>
      <c r="F259" s="176">
        <f>SUM(F260:F280)-F269</f>
        <v>0</v>
      </c>
    </row>
    <row r="260" spans="1:6" s="167" customFormat="1" ht="16.5" customHeight="1" hidden="1">
      <c r="A260" s="317"/>
      <c r="B260" s="312"/>
      <c r="C260" s="164" t="s">
        <v>246</v>
      </c>
      <c r="D260" s="165" t="s">
        <v>247</v>
      </c>
      <c r="E260" s="166"/>
      <c r="F260" s="166"/>
    </row>
    <row r="261" spans="1:6" s="161" customFormat="1" ht="19.5" customHeight="1" hidden="1">
      <c r="A261" s="310"/>
      <c r="B261" s="307"/>
      <c r="C261" s="311"/>
      <c r="D261" s="303" t="s">
        <v>382</v>
      </c>
      <c r="E261" s="233">
        <f>E262</f>
        <v>0</v>
      </c>
      <c r="F261" s="233"/>
    </row>
    <row r="262" spans="1:6" s="161" customFormat="1" ht="19.5" customHeight="1" hidden="1">
      <c r="A262" s="310"/>
      <c r="B262" s="307"/>
      <c r="C262" s="321"/>
      <c r="D262" s="305" t="s">
        <v>386</v>
      </c>
      <c r="E262" s="304">
        <f>E263+E264</f>
        <v>0</v>
      </c>
      <c r="F262" s="304"/>
    </row>
    <row r="263" spans="1:6" s="161" customFormat="1" ht="19.5" customHeight="1" hidden="1">
      <c r="A263" s="310"/>
      <c r="B263" s="307"/>
      <c r="C263" s="311"/>
      <c r="D263" s="306" t="s">
        <v>387</v>
      </c>
      <c r="E263" s="304"/>
      <c r="F263" s="304"/>
    </row>
    <row r="264" spans="1:6" s="161" customFormat="1" ht="19.5" customHeight="1" hidden="1">
      <c r="A264" s="310"/>
      <c r="B264" s="307"/>
      <c r="C264" s="311"/>
      <c r="D264" s="306" t="s">
        <v>388</v>
      </c>
      <c r="E264" s="302"/>
      <c r="F264" s="302"/>
    </row>
    <row r="265" spans="1:6" s="167" customFormat="1" ht="16.5" customHeight="1" hidden="1">
      <c r="A265" s="317"/>
      <c r="B265" s="312"/>
      <c r="C265" s="169" t="s">
        <v>156</v>
      </c>
      <c r="D265" s="170" t="s">
        <v>157</v>
      </c>
      <c r="E265" s="171"/>
      <c r="F265" s="171"/>
    </row>
    <row r="266" spans="1:6" s="167" customFormat="1" ht="16.5" customHeight="1" hidden="1">
      <c r="A266" s="317"/>
      <c r="B266" s="313"/>
      <c r="C266" s="169" t="s">
        <v>158</v>
      </c>
      <c r="D266" s="170" t="s">
        <v>159</v>
      </c>
      <c r="E266" s="171"/>
      <c r="F266" s="171"/>
    </row>
    <row r="267" spans="1:6" s="167" customFormat="1" ht="15.75" customHeight="1" hidden="1">
      <c r="A267" s="317"/>
      <c r="B267" s="315"/>
      <c r="C267" s="223" t="s">
        <v>160</v>
      </c>
      <c r="D267" s="224" t="s">
        <v>161</v>
      </c>
      <c r="E267" s="225"/>
      <c r="F267" s="225"/>
    </row>
    <row r="268" spans="1:6" s="167" customFormat="1" ht="14.25" customHeight="1" hidden="1">
      <c r="A268" s="317"/>
      <c r="B268" s="192"/>
      <c r="C268" s="193"/>
      <c r="D268" s="194"/>
      <c r="E268" s="195"/>
      <c r="F268" s="195"/>
    </row>
    <row r="269" spans="1:6" s="151" customFormat="1" ht="7.5" customHeight="1" hidden="1">
      <c r="A269" s="318">
        <v>1</v>
      </c>
      <c r="B269" s="316">
        <v>2</v>
      </c>
      <c r="C269" s="196">
        <v>3</v>
      </c>
      <c r="D269" s="196">
        <v>4</v>
      </c>
      <c r="E269" s="196">
        <v>5</v>
      </c>
      <c r="F269" s="196">
        <v>6</v>
      </c>
    </row>
    <row r="270" spans="1:7" s="167" customFormat="1" ht="16.5" customHeight="1" hidden="1">
      <c r="A270" s="317"/>
      <c r="B270" s="313"/>
      <c r="C270" s="169" t="s">
        <v>162</v>
      </c>
      <c r="D270" s="170" t="s">
        <v>163</v>
      </c>
      <c r="E270" s="171"/>
      <c r="F270" s="171"/>
      <c r="G270" s="255"/>
    </row>
    <row r="271" spans="1:6" s="167" customFormat="1" ht="16.5" customHeight="1" hidden="1">
      <c r="A271" s="317"/>
      <c r="B271" s="313"/>
      <c r="C271" s="169" t="s">
        <v>166</v>
      </c>
      <c r="D271" s="170" t="s">
        <v>167</v>
      </c>
      <c r="E271" s="171"/>
      <c r="F271" s="171"/>
    </row>
    <row r="272" spans="1:6" s="167" customFormat="1" ht="16.5" customHeight="1" hidden="1">
      <c r="A272" s="317"/>
      <c r="B272" s="313"/>
      <c r="C272" s="169" t="s">
        <v>328</v>
      </c>
      <c r="D272" s="170" t="s">
        <v>329</v>
      </c>
      <c r="E272" s="171"/>
      <c r="F272" s="171"/>
    </row>
    <row r="273" spans="1:6" s="167" customFormat="1" ht="16.5" customHeight="1" hidden="1">
      <c r="A273" s="317"/>
      <c r="B273" s="313"/>
      <c r="C273" s="169" t="s">
        <v>205</v>
      </c>
      <c r="D273" s="170" t="s">
        <v>206</v>
      </c>
      <c r="E273" s="171"/>
      <c r="F273" s="171"/>
    </row>
    <row r="274" spans="1:6" s="167" customFormat="1" ht="16.5" customHeight="1" hidden="1">
      <c r="A274" s="317"/>
      <c r="B274" s="313"/>
      <c r="C274" s="169" t="s">
        <v>250</v>
      </c>
      <c r="D274" s="170" t="s">
        <v>251</v>
      </c>
      <c r="E274" s="171"/>
      <c r="F274" s="171"/>
    </row>
    <row r="275" spans="1:6" s="167" customFormat="1" ht="19.5" customHeight="1" hidden="1">
      <c r="A275" s="317"/>
      <c r="B275" s="313"/>
      <c r="C275" s="169" t="s">
        <v>168</v>
      </c>
      <c r="D275" s="170" t="s">
        <v>169</v>
      </c>
      <c r="E275" s="171"/>
      <c r="F275" s="171"/>
    </row>
    <row r="276" spans="1:6" s="167" customFormat="1" ht="25.5" hidden="1">
      <c r="A276" s="317"/>
      <c r="B276" s="313"/>
      <c r="C276" s="169" t="s">
        <v>256</v>
      </c>
      <c r="D276" s="178" t="s">
        <v>257</v>
      </c>
      <c r="E276" s="171"/>
      <c r="F276" s="171"/>
    </row>
    <row r="277" spans="1:6" s="167" customFormat="1" ht="16.5" customHeight="1" hidden="1">
      <c r="A277" s="317"/>
      <c r="B277" s="313"/>
      <c r="C277" s="169" t="s">
        <v>241</v>
      </c>
      <c r="D277" s="170" t="s">
        <v>242</v>
      </c>
      <c r="E277" s="171"/>
      <c r="F277" s="171"/>
    </row>
    <row r="278" spans="1:6" s="167" customFormat="1" ht="16.5" customHeight="1" hidden="1">
      <c r="A278" s="317"/>
      <c r="B278" s="313"/>
      <c r="C278" s="169" t="s">
        <v>209</v>
      </c>
      <c r="D278" s="170" t="s">
        <v>210</v>
      </c>
      <c r="E278" s="171"/>
      <c r="F278" s="171"/>
    </row>
    <row r="279" spans="1:6" s="167" customFormat="1" ht="16.5" customHeight="1" hidden="1">
      <c r="A279" s="317"/>
      <c r="B279" s="313"/>
      <c r="C279" s="169" t="s">
        <v>170</v>
      </c>
      <c r="D279" s="170" t="s">
        <v>171</v>
      </c>
      <c r="E279" s="171"/>
      <c r="F279" s="171"/>
    </row>
    <row r="280" spans="1:6" s="167" customFormat="1" ht="25.5" hidden="1">
      <c r="A280" s="317"/>
      <c r="B280" s="313"/>
      <c r="C280" s="173" t="s">
        <v>258</v>
      </c>
      <c r="D280" s="178" t="s">
        <v>259</v>
      </c>
      <c r="E280" s="171"/>
      <c r="F280" s="171"/>
    </row>
    <row r="281" spans="1:6" s="161" customFormat="1" ht="19.5" customHeight="1" hidden="1">
      <c r="A281" s="310"/>
      <c r="B281" s="175">
        <v>80104</v>
      </c>
      <c r="C281" s="174"/>
      <c r="D281" s="239" t="s">
        <v>331</v>
      </c>
      <c r="E281" s="176">
        <f>E282</f>
        <v>0</v>
      </c>
      <c r="F281" s="176">
        <f>F282</f>
        <v>0</v>
      </c>
    </row>
    <row r="282" spans="1:6" s="167" customFormat="1" ht="17.25" customHeight="1" hidden="1">
      <c r="A282" s="317"/>
      <c r="B282" s="312"/>
      <c r="C282" s="183" t="s">
        <v>168</v>
      </c>
      <c r="D282" s="303" t="s">
        <v>382</v>
      </c>
      <c r="E282" s="166"/>
      <c r="F282" s="166"/>
    </row>
    <row r="283" spans="1:6" s="161" customFormat="1" ht="19.5" customHeight="1" hidden="1">
      <c r="A283" s="337"/>
      <c r="B283" s="338"/>
      <c r="C283" s="345"/>
      <c r="D283" s="346" t="s">
        <v>393</v>
      </c>
      <c r="E283" s="347"/>
      <c r="F283" s="341"/>
    </row>
    <row r="284" spans="1:6" ht="13.5" customHeight="1" hidden="1" thickBot="1">
      <c r="A284" s="148"/>
      <c r="B284" s="148"/>
      <c r="C284" s="148"/>
      <c r="D284" s="148"/>
      <c r="E284" s="148"/>
      <c r="F284" s="148"/>
    </row>
    <row r="285" spans="1:6" s="149" customFormat="1" ht="22.5" customHeight="1" hidden="1">
      <c r="A285" s="383" t="s">
        <v>146</v>
      </c>
      <c r="B285" s="385" t="s">
        <v>147</v>
      </c>
      <c r="C285" s="385" t="s">
        <v>148</v>
      </c>
      <c r="D285" s="385" t="s">
        <v>149</v>
      </c>
      <c r="E285" s="381" t="s">
        <v>150</v>
      </c>
      <c r="F285" s="381" t="s">
        <v>151</v>
      </c>
    </row>
    <row r="286" spans="1:6" s="149" customFormat="1" ht="15" customHeight="1" hidden="1" thickBot="1">
      <c r="A286" s="384"/>
      <c r="B286" s="382"/>
      <c r="C286" s="382"/>
      <c r="D286" s="382"/>
      <c r="E286" s="382"/>
      <c r="F286" s="382"/>
    </row>
    <row r="287" spans="1:6" s="151" customFormat="1" ht="7.5" customHeight="1" hidden="1" thickBot="1">
      <c r="A287" s="296">
        <v>1</v>
      </c>
      <c r="B287" s="150">
        <v>2</v>
      </c>
      <c r="C287" s="150">
        <v>3</v>
      </c>
      <c r="D287" s="150">
        <v>3</v>
      </c>
      <c r="E287" s="150">
        <v>4</v>
      </c>
      <c r="F287" s="150">
        <v>5</v>
      </c>
    </row>
    <row r="288" spans="1:6" s="161" customFormat="1" ht="19.5" customHeight="1" hidden="1">
      <c r="A288" s="310"/>
      <c r="B288" s="175">
        <v>80110</v>
      </c>
      <c r="C288" s="174"/>
      <c r="D288" s="175" t="s">
        <v>332</v>
      </c>
      <c r="E288" s="176">
        <f>E290</f>
        <v>0</v>
      </c>
      <c r="F288" s="176">
        <f>SUM(F289:F308)</f>
        <v>0</v>
      </c>
    </row>
    <row r="289" spans="1:6" s="167" customFormat="1" ht="16.5" customHeight="1" hidden="1">
      <c r="A289" s="317"/>
      <c r="B289" s="312"/>
      <c r="C289" s="164" t="s">
        <v>246</v>
      </c>
      <c r="D289" s="184" t="s">
        <v>247</v>
      </c>
      <c r="E289" s="166"/>
      <c r="F289" s="166"/>
    </row>
    <row r="290" spans="1:6" s="161" customFormat="1" ht="19.5" customHeight="1" hidden="1">
      <c r="A290" s="310"/>
      <c r="B290" s="307"/>
      <c r="C290" s="311"/>
      <c r="D290" s="303" t="s">
        <v>382</v>
      </c>
      <c r="E290" s="233"/>
      <c r="F290" s="233"/>
    </row>
    <row r="291" spans="1:6" s="161" customFormat="1" ht="19.5" customHeight="1" hidden="1">
      <c r="A291" s="337"/>
      <c r="B291" s="338"/>
      <c r="C291" s="339"/>
      <c r="D291" s="340" t="s">
        <v>386</v>
      </c>
      <c r="E291" s="341"/>
      <c r="F291" s="341"/>
    </row>
    <row r="292" spans="1:6" s="167" customFormat="1" ht="16.5" customHeight="1" hidden="1">
      <c r="A292" s="226"/>
      <c r="B292" s="163"/>
      <c r="C292" s="164" t="s">
        <v>156</v>
      </c>
      <c r="D292" s="165" t="s">
        <v>157</v>
      </c>
      <c r="E292" s="166"/>
      <c r="F292" s="166"/>
    </row>
    <row r="293" spans="1:6" s="167" customFormat="1" ht="16.5" customHeight="1" hidden="1">
      <c r="A293" s="162"/>
      <c r="B293" s="168"/>
      <c r="C293" s="169" t="s">
        <v>158</v>
      </c>
      <c r="D293" s="170" t="s">
        <v>159</v>
      </c>
      <c r="E293" s="171"/>
      <c r="F293" s="171"/>
    </row>
    <row r="294" spans="1:6" s="167" customFormat="1" ht="16.5" customHeight="1" hidden="1">
      <c r="A294" s="162"/>
      <c r="B294" s="168"/>
      <c r="C294" s="169" t="s">
        <v>160</v>
      </c>
      <c r="D294" s="170" t="s">
        <v>161</v>
      </c>
      <c r="E294" s="171"/>
      <c r="F294" s="171"/>
    </row>
    <row r="295" spans="1:7" s="167" customFormat="1" ht="16.5" customHeight="1" hidden="1">
      <c r="A295" s="162"/>
      <c r="B295" s="168"/>
      <c r="C295" s="169" t="s">
        <v>162</v>
      </c>
      <c r="D295" s="170" t="s">
        <v>163</v>
      </c>
      <c r="E295" s="171"/>
      <c r="F295" s="171"/>
      <c r="G295" s="255"/>
    </row>
    <row r="296" spans="1:6" s="167" customFormat="1" ht="16.5" customHeight="1" hidden="1">
      <c r="A296" s="162"/>
      <c r="B296" s="168"/>
      <c r="C296" s="169" t="s">
        <v>166</v>
      </c>
      <c r="D296" s="170" t="s">
        <v>167</v>
      </c>
      <c r="E296" s="171"/>
      <c r="F296" s="171"/>
    </row>
    <row r="297" spans="1:6" s="167" customFormat="1" ht="25.5" hidden="1">
      <c r="A297" s="162"/>
      <c r="B297" s="168"/>
      <c r="C297" s="169" t="s">
        <v>328</v>
      </c>
      <c r="D297" s="178" t="s">
        <v>329</v>
      </c>
      <c r="E297" s="171"/>
      <c r="F297" s="171"/>
    </row>
    <row r="298" spans="1:6" s="167" customFormat="1" ht="16.5" customHeight="1" hidden="1">
      <c r="A298" s="162"/>
      <c r="B298" s="168"/>
      <c r="C298" s="169" t="s">
        <v>205</v>
      </c>
      <c r="D298" s="170" t="s">
        <v>206</v>
      </c>
      <c r="E298" s="171"/>
      <c r="F298" s="171"/>
    </row>
    <row r="299" spans="1:6" s="167" customFormat="1" ht="16.5" customHeight="1" hidden="1">
      <c r="A299" s="162"/>
      <c r="B299" s="168"/>
      <c r="C299" s="169" t="s">
        <v>250</v>
      </c>
      <c r="D299" s="170" t="s">
        <v>251</v>
      </c>
      <c r="E299" s="171"/>
      <c r="F299" s="171"/>
    </row>
    <row r="300" spans="1:6" s="167" customFormat="1" ht="16.5" customHeight="1" hidden="1">
      <c r="A300" s="162"/>
      <c r="B300" s="168"/>
      <c r="C300" s="169" t="s">
        <v>168</v>
      </c>
      <c r="D300" s="170" t="s">
        <v>169</v>
      </c>
      <c r="E300" s="171"/>
      <c r="F300" s="171"/>
    </row>
    <row r="301" spans="1:6" s="167" customFormat="1" ht="16.5" customHeight="1" hidden="1">
      <c r="A301" s="162"/>
      <c r="B301" s="168"/>
      <c r="C301" s="169" t="s">
        <v>252</v>
      </c>
      <c r="D301" s="170" t="s">
        <v>253</v>
      </c>
      <c r="E301" s="171"/>
      <c r="F301" s="171"/>
    </row>
    <row r="302" spans="1:6" s="167" customFormat="1" ht="25.5" hidden="1">
      <c r="A302" s="162"/>
      <c r="B302" s="168"/>
      <c r="C302" s="169" t="s">
        <v>256</v>
      </c>
      <c r="D302" s="178" t="s">
        <v>257</v>
      </c>
      <c r="E302" s="171"/>
      <c r="F302" s="171"/>
    </row>
    <row r="303" spans="1:6" s="167" customFormat="1" ht="16.5" customHeight="1" hidden="1">
      <c r="A303" s="162"/>
      <c r="B303" s="168"/>
      <c r="C303" s="169" t="s">
        <v>241</v>
      </c>
      <c r="D303" s="170" t="s">
        <v>242</v>
      </c>
      <c r="E303" s="171"/>
      <c r="F303" s="171"/>
    </row>
    <row r="304" spans="1:6" s="167" customFormat="1" ht="16.5" customHeight="1" hidden="1">
      <c r="A304" s="162"/>
      <c r="B304" s="168"/>
      <c r="C304" s="169" t="s">
        <v>209</v>
      </c>
      <c r="D304" s="170" t="s">
        <v>210</v>
      </c>
      <c r="E304" s="171"/>
      <c r="F304" s="171"/>
    </row>
    <row r="305" spans="1:6" s="167" customFormat="1" ht="16.5" customHeight="1" hidden="1">
      <c r="A305" s="162"/>
      <c r="B305" s="168"/>
      <c r="C305" s="169" t="s">
        <v>170</v>
      </c>
      <c r="D305" s="170" t="s">
        <v>171</v>
      </c>
      <c r="E305" s="171"/>
      <c r="F305" s="171"/>
    </row>
    <row r="306" spans="1:6" s="167" customFormat="1" ht="25.5" hidden="1">
      <c r="A306" s="162"/>
      <c r="B306" s="168"/>
      <c r="C306" s="169" t="s">
        <v>258</v>
      </c>
      <c r="D306" s="178" t="s">
        <v>259</v>
      </c>
      <c r="E306" s="171"/>
      <c r="F306" s="171"/>
    </row>
    <row r="307" spans="1:6" s="167" customFormat="1" ht="25.5" hidden="1">
      <c r="A307" s="162"/>
      <c r="B307" s="168"/>
      <c r="C307" s="169" t="s">
        <v>260</v>
      </c>
      <c r="D307" s="178" t="s">
        <v>261</v>
      </c>
      <c r="E307" s="171"/>
      <c r="F307" s="171"/>
    </row>
    <row r="308" spans="1:6" s="167" customFormat="1" ht="16.5" customHeight="1" hidden="1">
      <c r="A308" s="162"/>
      <c r="B308" s="168"/>
      <c r="C308" s="173" t="s">
        <v>179</v>
      </c>
      <c r="D308" s="170" t="s">
        <v>180</v>
      </c>
      <c r="E308" s="171"/>
      <c r="F308" s="171"/>
    </row>
    <row r="309" spans="1:6" s="161" customFormat="1" ht="19.5" customHeight="1" hidden="1">
      <c r="A309" s="226"/>
      <c r="B309" s="175">
        <v>80113</v>
      </c>
      <c r="C309" s="174"/>
      <c r="D309" s="175" t="s">
        <v>333</v>
      </c>
      <c r="E309" s="176">
        <f>E310</f>
        <v>0</v>
      </c>
      <c r="F309" s="176">
        <f>SUM(F312:F324)-F322</f>
        <v>0</v>
      </c>
    </row>
    <row r="310" spans="1:6" s="167" customFormat="1" ht="18.75" customHeight="1" hidden="1">
      <c r="A310" s="317"/>
      <c r="B310" s="192"/>
      <c r="C310" s="325" t="s">
        <v>179</v>
      </c>
      <c r="D310" s="298" t="s">
        <v>381</v>
      </c>
      <c r="E310" s="171"/>
      <c r="F310" s="171"/>
    </row>
    <row r="311" spans="1:6" s="167" customFormat="1" ht="25.5" customHeight="1" hidden="1">
      <c r="A311" s="317"/>
      <c r="B311" s="192"/>
      <c r="C311" s="326" t="s">
        <v>262</v>
      </c>
      <c r="D311" s="299" t="s">
        <v>391</v>
      </c>
      <c r="E311" s="300"/>
      <c r="F311" s="301"/>
    </row>
    <row r="312" spans="1:6" s="167" customFormat="1" ht="16.5" customHeight="1" hidden="1">
      <c r="A312" s="317"/>
      <c r="B312" s="312"/>
      <c r="C312" s="164" t="s">
        <v>156</v>
      </c>
      <c r="D312" s="165" t="s">
        <v>157</v>
      </c>
      <c r="E312" s="166"/>
      <c r="F312" s="166"/>
    </row>
    <row r="313" spans="1:6" s="167" customFormat="1" ht="16.5" customHeight="1" hidden="1">
      <c r="A313" s="317"/>
      <c r="B313" s="313"/>
      <c r="C313" s="169" t="s">
        <v>158</v>
      </c>
      <c r="D313" s="170" t="s">
        <v>159</v>
      </c>
      <c r="E313" s="171"/>
      <c r="F313" s="171"/>
    </row>
    <row r="314" spans="1:6" s="167" customFormat="1" ht="16.5" customHeight="1" hidden="1">
      <c r="A314" s="317"/>
      <c r="B314" s="313"/>
      <c r="C314" s="169" t="s">
        <v>160</v>
      </c>
      <c r="D314" s="170" t="s">
        <v>161</v>
      </c>
      <c r="E314" s="171"/>
      <c r="F314" s="171"/>
    </row>
    <row r="315" spans="1:7" s="167" customFormat="1" ht="16.5" customHeight="1" hidden="1">
      <c r="A315" s="317"/>
      <c r="B315" s="313"/>
      <c r="C315" s="169" t="s">
        <v>162</v>
      </c>
      <c r="D315" s="170" t="s">
        <v>163</v>
      </c>
      <c r="E315" s="171"/>
      <c r="F315" s="171"/>
      <c r="G315" s="255"/>
    </row>
    <row r="316" spans="1:7" s="167" customFormat="1" ht="16.5" customHeight="1" hidden="1">
      <c r="A316" s="317"/>
      <c r="B316" s="313"/>
      <c r="C316" s="169" t="s">
        <v>164</v>
      </c>
      <c r="D316" s="170" t="s">
        <v>334</v>
      </c>
      <c r="E316" s="171"/>
      <c r="F316" s="171"/>
      <c r="G316" s="255"/>
    </row>
    <row r="317" spans="1:6" s="167" customFormat="1" ht="16.5" customHeight="1" hidden="1">
      <c r="A317" s="317"/>
      <c r="B317" s="313"/>
      <c r="C317" s="169" t="s">
        <v>166</v>
      </c>
      <c r="D317" s="170" t="s">
        <v>167</v>
      </c>
      <c r="E317" s="171"/>
      <c r="F317" s="171"/>
    </row>
    <row r="318" spans="1:6" s="167" customFormat="1" ht="16.5" customHeight="1" hidden="1">
      <c r="A318" s="317"/>
      <c r="B318" s="313"/>
      <c r="C318" s="169" t="s">
        <v>214</v>
      </c>
      <c r="D318" s="170" t="s">
        <v>215</v>
      </c>
      <c r="E318" s="171"/>
      <c r="F318" s="171"/>
    </row>
    <row r="319" spans="1:6" s="167" customFormat="1" ht="16.5" customHeight="1" hidden="1">
      <c r="A319" s="317"/>
      <c r="B319" s="313"/>
      <c r="C319" s="169" t="s">
        <v>168</v>
      </c>
      <c r="D319" s="170" t="s">
        <v>169</v>
      </c>
      <c r="E319" s="171"/>
      <c r="F319" s="171"/>
    </row>
    <row r="320" spans="1:6" s="167" customFormat="1" ht="16.5" customHeight="1" hidden="1">
      <c r="A320" s="317"/>
      <c r="B320" s="315"/>
      <c r="C320" s="223" t="s">
        <v>241</v>
      </c>
      <c r="D320" s="224" t="s">
        <v>242</v>
      </c>
      <c r="E320" s="225"/>
      <c r="F320" s="225"/>
    </row>
    <row r="321" spans="1:6" s="167" customFormat="1" ht="8.25" customHeight="1" hidden="1">
      <c r="A321" s="317"/>
      <c r="B321" s="192"/>
      <c r="C321" s="193"/>
      <c r="D321" s="194"/>
      <c r="E321" s="195"/>
      <c r="F321" s="195"/>
    </row>
    <row r="322" spans="1:6" s="151" customFormat="1" ht="7.5" customHeight="1" hidden="1">
      <c r="A322" s="318">
        <v>1</v>
      </c>
      <c r="B322" s="316">
        <v>2</v>
      </c>
      <c r="C322" s="196">
        <v>3</v>
      </c>
      <c r="D322" s="196">
        <v>4</v>
      </c>
      <c r="E322" s="196">
        <v>5</v>
      </c>
      <c r="F322" s="196">
        <v>6</v>
      </c>
    </row>
    <row r="323" spans="1:6" s="167" customFormat="1" ht="16.5" customHeight="1" hidden="1">
      <c r="A323" s="317"/>
      <c r="B323" s="313"/>
      <c r="C323" s="169" t="s">
        <v>209</v>
      </c>
      <c r="D323" s="170" t="s">
        <v>210</v>
      </c>
      <c r="E323" s="171"/>
      <c r="F323" s="171"/>
    </row>
    <row r="324" spans="1:6" s="167" customFormat="1" ht="16.5" customHeight="1" hidden="1">
      <c r="A324" s="317"/>
      <c r="B324" s="313"/>
      <c r="C324" s="173" t="s">
        <v>170</v>
      </c>
      <c r="D324" s="170" t="s">
        <v>171</v>
      </c>
      <c r="E324" s="171"/>
      <c r="F324" s="171"/>
    </row>
    <row r="325" spans="1:6" s="161" customFormat="1" ht="19.5" customHeight="1" hidden="1">
      <c r="A325" s="317"/>
      <c r="B325" s="314">
        <v>80146</v>
      </c>
      <c r="C325" s="174"/>
      <c r="D325" s="175" t="s">
        <v>335</v>
      </c>
      <c r="E325" s="176">
        <f>E326</f>
        <v>0</v>
      </c>
      <c r="F325" s="176">
        <f>F326</f>
        <v>0</v>
      </c>
    </row>
    <row r="326" spans="1:6" s="167" customFormat="1" ht="19.5" customHeight="1" hidden="1">
      <c r="A326" s="317"/>
      <c r="B326" s="312"/>
      <c r="C326" s="183" t="s">
        <v>168</v>
      </c>
      <c r="D326" s="165" t="s">
        <v>169</v>
      </c>
      <c r="E326" s="166"/>
      <c r="F326" s="166"/>
    </row>
    <row r="327" spans="1:6" s="161" customFormat="1" ht="19.5" customHeight="1" hidden="1">
      <c r="A327" s="317"/>
      <c r="B327" s="175">
        <v>80195</v>
      </c>
      <c r="C327" s="174"/>
      <c r="D327" s="175" t="s">
        <v>192</v>
      </c>
      <c r="E327" s="176">
        <f>E330</f>
        <v>0</v>
      </c>
      <c r="F327" s="176">
        <f>F328</f>
        <v>0</v>
      </c>
    </row>
    <row r="328" spans="1:6" s="167" customFormat="1" ht="18.75" customHeight="1" hidden="1">
      <c r="A328" s="317"/>
      <c r="B328" s="192"/>
      <c r="C328" s="325" t="s">
        <v>179</v>
      </c>
      <c r="D328" s="298" t="s">
        <v>381</v>
      </c>
      <c r="E328" s="171"/>
      <c r="F328" s="344"/>
    </row>
    <row r="329" spans="1:6" s="167" customFormat="1" ht="25.5" customHeight="1" hidden="1" thickBot="1">
      <c r="A329" s="317"/>
      <c r="B329" s="192"/>
      <c r="C329" s="326" t="s">
        <v>262</v>
      </c>
      <c r="D329" s="299" t="s">
        <v>103</v>
      </c>
      <c r="E329" s="300"/>
      <c r="F329" s="301"/>
    </row>
    <row r="330" spans="1:6" s="167" customFormat="1" ht="19.5" customHeight="1" hidden="1" thickBot="1">
      <c r="A330" s="317"/>
      <c r="B330" s="312"/>
      <c r="C330" s="183" t="s">
        <v>170</v>
      </c>
      <c r="D330" s="165" t="s">
        <v>171</v>
      </c>
      <c r="E330" s="166"/>
      <c r="F330" s="166"/>
    </row>
    <row r="331" spans="1:6" s="156" customFormat="1" ht="19.5" customHeight="1" hidden="1" thickBot="1">
      <c r="A331" s="343">
        <v>851</v>
      </c>
      <c r="B331" s="154"/>
      <c r="C331" s="154"/>
      <c r="D331" s="154" t="s">
        <v>336</v>
      </c>
      <c r="E331" s="155">
        <f>E332</f>
        <v>0</v>
      </c>
      <c r="F331" s="155">
        <f>F332+F338+F340</f>
        <v>0</v>
      </c>
    </row>
    <row r="332" spans="1:6" s="161" customFormat="1" ht="19.5" customHeight="1" hidden="1">
      <c r="A332" s="209"/>
      <c r="B332" s="159">
        <v>85121</v>
      </c>
      <c r="C332" s="158"/>
      <c r="D332" s="159" t="s">
        <v>337</v>
      </c>
      <c r="E332" s="160">
        <f>SUM(E333:E334)</f>
        <v>0</v>
      </c>
      <c r="F332" s="160">
        <f>SUM(F335:F337)</f>
        <v>0</v>
      </c>
    </row>
    <row r="333" spans="1:6" s="161" customFormat="1" ht="38.25" hidden="1">
      <c r="A333" s="220"/>
      <c r="B333" s="256"/>
      <c r="C333" s="164" t="s">
        <v>338</v>
      </c>
      <c r="D333" s="184" t="s">
        <v>213</v>
      </c>
      <c r="E333" s="182"/>
      <c r="F333" s="166"/>
    </row>
    <row r="334" spans="1:6" s="167" customFormat="1" ht="38.25" hidden="1">
      <c r="A334" s="162"/>
      <c r="B334" s="177"/>
      <c r="C334" s="177">
        <v>6298</v>
      </c>
      <c r="D334" s="178" t="s">
        <v>178</v>
      </c>
      <c r="E334" s="179"/>
      <c r="F334" s="171"/>
    </row>
    <row r="335" spans="1:6" s="167" customFormat="1" ht="51" hidden="1">
      <c r="A335" s="162"/>
      <c r="B335" s="168"/>
      <c r="C335" s="169" t="s">
        <v>339</v>
      </c>
      <c r="D335" s="178" t="s">
        <v>340</v>
      </c>
      <c r="E335" s="171"/>
      <c r="F335" s="171"/>
    </row>
    <row r="336" spans="1:6" s="167" customFormat="1" ht="16.5" customHeight="1" hidden="1">
      <c r="A336" s="162"/>
      <c r="B336" s="168"/>
      <c r="C336" s="169" t="s">
        <v>181</v>
      </c>
      <c r="D336" s="178" t="s">
        <v>180</v>
      </c>
      <c r="E336" s="171"/>
      <c r="F336" s="171"/>
    </row>
    <row r="337" spans="1:6" s="167" customFormat="1" ht="16.5" customHeight="1" hidden="1">
      <c r="A337" s="172"/>
      <c r="B337" s="168"/>
      <c r="C337" s="173" t="s">
        <v>264</v>
      </c>
      <c r="D337" s="178" t="s">
        <v>180</v>
      </c>
      <c r="E337" s="171"/>
      <c r="F337" s="171"/>
    </row>
    <row r="338" spans="1:6" s="161" customFormat="1" ht="19.5" customHeight="1" hidden="1">
      <c r="A338" s="209"/>
      <c r="B338" s="175">
        <v>85153</v>
      </c>
      <c r="C338" s="174"/>
      <c r="D338" s="175" t="s">
        <v>341</v>
      </c>
      <c r="E338" s="176">
        <f>E339</f>
        <v>0</v>
      </c>
      <c r="F338" s="176">
        <f>F339</f>
        <v>0</v>
      </c>
    </row>
    <row r="339" spans="1:6" s="161" customFormat="1" ht="20.25" customHeight="1" hidden="1">
      <c r="A339" s="240"/>
      <c r="B339" s="256"/>
      <c r="C339" s="183" t="s">
        <v>168</v>
      </c>
      <c r="D339" s="184" t="s">
        <v>169</v>
      </c>
      <c r="E339" s="166"/>
      <c r="F339" s="166"/>
    </row>
    <row r="340" spans="1:6" s="161" customFormat="1" ht="19.5" customHeight="1" hidden="1">
      <c r="A340" s="240"/>
      <c r="B340" s="175">
        <v>85154</v>
      </c>
      <c r="C340" s="174"/>
      <c r="D340" s="175" t="s">
        <v>342</v>
      </c>
      <c r="E340" s="176">
        <f>E347</f>
        <v>0</v>
      </c>
      <c r="F340" s="176">
        <f>SUM(F341:F348)</f>
        <v>0</v>
      </c>
    </row>
    <row r="341" spans="1:6" s="161" customFormat="1" ht="51" hidden="1">
      <c r="A341" s="240"/>
      <c r="B341" s="256"/>
      <c r="C341" s="257" t="s">
        <v>343</v>
      </c>
      <c r="D341" s="258" t="s">
        <v>344</v>
      </c>
      <c r="E341" s="259"/>
      <c r="F341" s="260"/>
    </row>
    <row r="342" spans="1:6" s="161" customFormat="1" ht="38.25" hidden="1">
      <c r="A342" s="240"/>
      <c r="B342" s="261"/>
      <c r="C342" s="262" t="s">
        <v>345</v>
      </c>
      <c r="D342" s="263" t="s">
        <v>346</v>
      </c>
      <c r="E342" s="264"/>
      <c r="F342" s="265"/>
    </row>
    <row r="343" spans="1:6" s="161" customFormat="1" ht="17.25" customHeight="1" hidden="1">
      <c r="A343" s="240"/>
      <c r="B343" s="261"/>
      <c r="C343" s="262" t="s">
        <v>164</v>
      </c>
      <c r="D343" s="263" t="s">
        <v>165</v>
      </c>
      <c r="E343" s="264"/>
      <c r="F343" s="265"/>
    </row>
    <row r="344" spans="1:6" s="161" customFormat="1" ht="17.25" customHeight="1" hidden="1">
      <c r="A344" s="240"/>
      <c r="B344" s="261"/>
      <c r="C344" s="262" t="s">
        <v>166</v>
      </c>
      <c r="D344" s="263" t="s">
        <v>167</v>
      </c>
      <c r="E344" s="264"/>
      <c r="F344" s="265"/>
    </row>
    <row r="345" spans="1:6" s="161" customFormat="1" ht="17.25" customHeight="1" hidden="1">
      <c r="A345" s="240"/>
      <c r="B345" s="261"/>
      <c r="C345" s="262" t="s">
        <v>239</v>
      </c>
      <c r="D345" s="263" t="s">
        <v>240</v>
      </c>
      <c r="E345" s="264"/>
      <c r="F345" s="265"/>
    </row>
    <row r="346" spans="1:6" s="161" customFormat="1" ht="17.25" customHeight="1" hidden="1">
      <c r="A346" s="240"/>
      <c r="B346" s="261"/>
      <c r="C346" s="262" t="s">
        <v>205</v>
      </c>
      <c r="D346" s="263" t="s">
        <v>206</v>
      </c>
      <c r="E346" s="264"/>
      <c r="F346" s="265"/>
    </row>
    <row r="347" spans="1:6" s="161" customFormat="1" ht="17.25" customHeight="1" hidden="1">
      <c r="A347" s="240"/>
      <c r="B347" s="266"/>
      <c r="C347" s="169" t="s">
        <v>168</v>
      </c>
      <c r="D347" s="181" t="s">
        <v>169</v>
      </c>
      <c r="E347" s="179"/>
      <c r="F347" s="179"/>
    </row>
    <row r="348" spans="1:6" s="161" customFormat="1" ht="17.25" customHeight="1" hidden="1" thickBot="1">
      <c r="A348" s="209"/>
      <c r="B348" s="256"/>
      <c r="C348" s="183" t="s">
        <v>241</v>
      </c>
      <c r="D348" s="184" t="s">
        <v>242</v>
      </c>
      <c r="E348" s="166"/>
      <c r="F348" s="166"/>
    </row>
    <row r="349" spans="1:6" s="270" customFormat="1" ht="19.5" customHeight="1" hidden="1" thickBot="1">
      <c r="A349" s="267">
        <v>852</v>
      </c>
      <c r="B349" s="268"/>
      <c r="C349" s="268"/>
      <c r="D349" s="268" t="s">
        <v>347</v>
      </c>
      <c r="E349" s="269">
        <f>E350+E352+E355+E357+E360+E362+E364</f>
        <v>0</v>
      </c>
      <c r="F349" s="269">
        <f>F350+F352+F355+F357+F360+F362+F364</f>
        <v>0</v>
      </c>
    </row>
    <row r="350" spans="1:7" s="161" customFormat="1" ht="21.75" customHeight="1" hidden="1">
      <c r="A350" s="209"/>
      <c r="B350" s="204">
        <v>85202</v>
      </c>
      <c r="C350" s="271"/>
      <c r="D350" s="241" t="s">
        <v>348</v>
      </c>
      <c r="E350" s="205">
        <f>E351</f>
        <v>0</v>
      </c>
      <c r="F350" s="205">
        <f>F351</f>
        <v>0</v>
      </c>
      <c r="G350" s="272"/>
    </row>
    <row r="351" spans="1:6" s="167" customFormat="1" ht="42.75" customHeight="1" hidden="1">
      <c r="A351" s="172"/>
      <c r="B351" s="221"/>
      <c r="C351" s="183" t="s">
        <v>349</v>
      </c>
      <c r="D351" s="184" t="s">
        <v>350</v>
      </c>
      <c r="E351" s="166"/>
      <c r="F351" s="166"/>
    </row>
    <row r="352" spans="1:6" s="161" customFormat="1" ht="42.75" hidden="1">
      <c r="A352" s="209"/>
      <c r="B352" s="175">
        <v>85212</v>
      </c>
      <c r="C352" s="174"/>
      <c r="D352" s="239" t="s">
        <v>351</v>
      </c>
      <c r="E352" s="176">
        <f>SUM(E353:E354)</f>
        <v>0</v>
      </c>
      <c r="F352" s="176">
        <f>SUM(F353:F354)</f>
        <v>0</v>
      </c>
    </row>
    <row r="353" spans="1:6" s="167" customFormat="1" ht="51" hidden="1">
      <c r="A353" s="186"/>
      <c r="B353" s="217"/>
      <c r="C353" s="188" t="s">
        <v>232</v>
      </c>
      <c r="D353" s="189" t="s">
        <v>233</v>
      </c>
      <c r="E353" s="190"/>
      <c r="F353" s="190"/>
    </row>
    <row r="354" spans="1:6" s="167" customFormat="1" ht="51" hidden="1">
      <c r="A354" s="172"/>
      <c r="B354" s="180"/>
      <c r="C354" s="169" t="s">
        <v>234</v>
      </c>
      <c r="D354" s="181" t="s">
        <v>235</v>
      </c>
      <c r="E354" s="179"/>
      <c r="F354" s="171"/>
    </row>
    <row r="355" spans="1:6" s="161" customFormat="1" ht="57" hidden="1">
      <c r="A355" s="220"/>
      <c r="B355" s="175">
        <v>85213</v>
      </c>
      <c r="C355" s="174"/>
      <c r="D355" s="239" t="s">
        <v>352</v>
      </c>
      <c r="E355" s="176">
        <f>E356</f>
        <v>0</v>
      </c>
      <c r="F355" s="176">
        <f>F356</f>
        <v>0</v>
      </c>
    </row>
    <row r="356" spans="1:6" s="167" customFormat="1" ht="51" hidden="1">
      <c r="A356" s="172"/>
      <c r="B356" s="219"/>
      <c r="C356" s="164" t="s">
        <v>232</v>
      </c>
      <c r="D356" s="211" t="s">
        <v>233</v>
      </c>
      <c r="E356" s="182"/>
      <c r="F356" s="182"/>
    </row>
    <row r="357" spans="1:6" s="161" customFormat="1" ht="28.5" hidden="1">
      <c r="A357" s="240"/>
      <c r="B357" s="175">
        <v>85214</v>
      </c>
      <c r="C357" s="174"/>
      <c r="D357" s="239" t="s">
        <v>353</v>
      </c>
      <c r="E357" s="176">
        <f>SUM(E358:E359)</f>
        <v>0</v>
      </c>
      <c r="F357" s="176">
        <f>SUM(F358:F359)</f>
        <v>0</v>
      </c>
    </row>
    <row r="358" spans="1:6" s="167" customFormat="1" ht="51" hidden="1">
      <c r="A358" s="172"/>
      <c r="B358" s="219"/>
      <c r="C358" s="164" t="s">
        <v>232</v>
      </c>
      <c r="D358" s="211" t="s">
        <v>233</v>
      </c>
      <c r="E358" s="182"/>
      <c r="F358" s="166"/>
    </row>
    <row r="359" spans="1:6" s="167" customFormat="1" ht="25.5" hidden="1">
      <c r="A359" s="172"/>
      <c r="B359" s="180"/>
      <c r="C359" s="169" t="s">
        <v>354</v>
      </c>
      <c r="D359" s="181" t="s">
        <v>355</v>
      </c>
      <c r="E359" s="179"/>
      <c r="F359" s="171"/>
    </row>
    <row r="360" spans="1:6" s="161" customFormat="1" ht="19.5" customHeight="1" hidden="1">
      <c r="A360" s="220"/>
      <c r="B360" s="175">
        <v>85219</v>
      </c>
      <c r="C360" s="174"/>
      <c r="D360" s="175" t="s">
        <v>356</v>
      </c>
      <c r="E360" s="176">
        <f>E361</f>
        <v>0</v>
      </c>
      <c r="F360" s="176">
        <f>F361</f>
        <v>0</v>
      </c>
    </row>
    <row r="361" spans="1:6" s="167" customFormat="1" ht="25.5" hidden="1">
      <c r="A361" s="172"/>
      <c r="B361" s="219"/>
      <c r="C361" s="164" t="s">
        <v>354</v>
      </c>
      <c r="D361" s="211" t="s">
        <v>355</v>
      </c>
      <c r="E361" s="182"/>
      <c r="F361" s="166"/>
    </row>
    <row r="362" spans="1:6" s="161" customFormat="1" ht="28.5" hidden="1">
      <c r="A362" s="162"/>
      <c r="B362" s="175">
        <v>85228</v>
      </c>
      <c r="C362" s="174"/>
      <c r="D362" s="239" t="s">
        <v>357</v>
      </c>
      <c r="E362" s="176">
        <f>E363</f>
        <v>0</v>
      </c>
      <c r="F362" s="176">
        <f>F363</f>
        <v>0</v>
      </c>
    </row>
    <row r="363" spans="1:6" s="167" customFormat="1" ht="18" customHeight="1" hidden="1">
      <c r="A363" s="172"/>
      <c r="B363" s="221"/>
      <c r="C363" s="183" t="s">
        <v>358</v>
      </c>
      <c r="D363" s="184" t="s">
        <v>359</v>
      </c>
      <c r="E363" s="166"/>
      <c r="F363" s="166"/>
    </row>
    <row r="364" spans="1:6" s="161" customFormat="1" ht="21" customHeight="1" hidden="1">
      <c r="A364" s="162"/>
      <c r="B364" s="175">
        <v>85295</v>
      </c>
      <c r="C364" s="174"/>
      <c r="D364" s="239" t="s">
        <v>192</v>
      </c>
      <c r="E364" s="176">
        <f>E365</f>
        <v>0</v>
      </c>
      <c r="F364" s="176">
        <f>F365</f>
        <v>0</v>
      </c>
    </row>
    <row r="365" spans="1:6" s="167" customFormat="1" ht="26.25" hidden="1" thickBot="1">
      <c r="A365" s="172"/>
      <c r="B365" s="219"/>
      <c r="C365" s="164" t="s">
        <v>354</v>
      </c>
      <c r="D365" s="211" t="s">
        <v>355</v>
      </c>
      <c r="E365" s="182"/>
      <c r="F365" s="166"/>
    </row>
    <row r="366" spans="1:6" s="275" customFormat="1" ht="30.75" hidden="1" thickBot="1">
      <c r="A366" s="203">
        <v>854</v>
      </c>
      <c r="B366" s="203"/>
      <c r="C366" s="273"/>
      <c r="D366" s="227" t="s">
        <v>360</v>
      </c>
      <c r="E366" s="274">
        <f>E367</f>
        <v>0</v>
      </c>
      <c r="F366" s="274">
        <f>F367</f>
        <v>0</v>
      </c>
    </row>
    <row r="367" spans="1:6" s="167" customFormat="1" ht="28.5" hidden="1">
      <c r="A367" s="226"/>
      <c r="B367" s="276">
        <v>85412</v>
      </c>
      <c r="C367" s="244"/>
      <c r="D367" s="245" t="s">
        <v>361</v>
      </c>
      <c r="E367" s="246">
        <f>E368</f>
        <v>0</v>
      </c>
      <c r="F367" s="246">
        <f>F368</f>
        <v>0</v>
      </c>
    </row>
    <row r="368" spans="1:6" s="167" customFormat="1" ht="21" customHeight="1" hidden="1" thickBot="1">
      <c r="A368" s="162"/>
      <c r="B368" s="221"/>
      <c r="C368" s="221">
        <v>4300</v>
      </c>
      <c r="D368" s="184" t="s">
        <v>169</v>
      </c>
      <c r="E368" s="166"/>
      <c r="F368" s="166"/>
    </row>
    <row r="369" spans="1:6" s="275" customFormat="1" ht="30.75" thickBot="1">
      <c r="A369" s="203">
        <v>900</v>
      </c>
      <c r="B369" s="203"/>
      <c r="C369" s="273"/>
      <c r="D369" s="227" t="s">
        <v>362</v>
      </c>
      <c r="E369" s="274">
        <f>E370+E372+E375+E381+E383</f>
        <v>35220</v>
      </c>
      <c r="F369" s="274">
        <f>F370+F372+F375+F381+F383</f>
        <v>29000</v>
      </c>
    </row>
    <row r="370" spans="1:6" s="167" customFormat="1" ht="19.5" customHeight="1" hidden="1">
      <c r="A370" s="226"/>
      <c r="B370" s="276">
        <v>90001</v>
      </c>
      <c r="C370" s="244"/>
      <c r="D370" s="245" t="s">
        <v>363</v>
      </c>
      <c r="E370" s="277">
        <f>E371</f>
        <v>0</v>
      </c>
      <c r="F370" s="277">
        <f>F371</f>
        <v>0</v>
      </c>
    </row>
    <row r="371" spans="1:6" s="167" customFormat="1" ht="18" customHeight="1" hidden="1">
      <c r="A371" s="172"/>
      <c r="B371" s="221"/>
      <c r="C371" s="221">
        <v>4260</v>
      </c>
      <c r="D371" s="184" t="s">
        <v>206</v>
      </c>
      <c r="E371" s="166"/>
      <c r="F371" s="166"/>
    </row>
    <row r="372" spans="1:6" s="167" customFormat="1" ht="19.5" customHeight="1" hidden="1">
      <c r="A372" s="172"/>
      <c r="B372" s="278">
        <v>90002</v>
      </c>
      <c r="C372" s="253"/>
      <c r="D372" s="229" t="s">
        <v>364</v>
      </c>
      <c r="E372" s="279">
        <f>E374</f>
        <v>0</v>
      </c>
      <c r="F372" s="279">
        <f>SUM(F373:F374)</f>
        <v>0</v>
      </c>
    </row>
    <row r="373" spans="1:6" s="167" customFormat="1" ht="18" customHeight="1" hidden="1">
      <c r="A373" s="172"/>
      <c r="B373" s="221"/>
      <c r="C373" s="221">
        <v>4300</v>
      </c>
      <c r="D373" s="184" t="s">
        <v>169</v>
      </c>
      <c r="E373" s="166"/>
      <c r="F373" s="166"/>
    </row>
    <row r="374" spans="1:6" s="167" customFormat="1" ht="25.5" hidden="1">
      <c r="A374" s="162"/>
      <c r="B374" s="177"/>
      <c r="C374" s="177">
        <v>6060</v>
      </c>
      <c r="D374" s="178" t="s">
        <v>263</v>
      </c>
      <c r="E374" s="171"/>
      <c r="F374" s="171"/>
    </row>
    <row r="375" spans="1:6" s="167" customFormat="1" ht="28.5">
      <c r="A375" s="317"/>
      <c r="B375" s="278">
        <v>90008</v>
      </c>
      <c r="C375" s="253"/>
      <c r="D375" s="239" t="s">
        <v>389</v>
      </c>
      <c r="E375" s="279">
        <f>E376+E379</f>
        <v>35220</v>
      </c>
      <c r="F375" s="279">
        <f>F376</f>
        <v>29000</v>
      </c>
    </row>
    <row r="376" spans="1:6" s="167" customFormat="1" ht="17.25" customHeight="1">
      <c r="A376" s="317"/>
      <c r="B376" s="312"/>
      <c r="C376" s="183" t="s">
        <v>168</v>
      </c>
      <c r="D376" s="358" t="s">
        <v>382</v>
      </c>
      <c r="E376" s="254">
        <v>3500</v>
      </c>
      <c r="F376" s="254">
        <v>29000</v>
      </c>
    </row>
    <row r="377" spans="1:6" s="161" customFormat="1" ht="19.5" customHeight="1">
      <c r="A377" s="310"/>
      <c r="B377" s="307"/>
      <c r="C377" s="366"/>
      <c r="D377" s="309" t="s">
        <v>405</v>
      </c>
      <c r="E377" s="375" t="s">
        <v>401</v>
      </c>
      <c r="F377" s="375"/>
    </row>
    <row r="378" spans="1:6" s="161" customFormat="1" ht="19.5" customHeight="1">
      <c r="A378" s="310"/>
      <c r="B378" s="307"/>
      <c r="C378" s="366"/>
      <c r="D378" s="309" t="s">
        <v>406</v>
      </c>
      <c r="E378" s="374"/>
      <c r="F378" s="365" t="s">
        <v>403</v>
      </c>
    </row>
    <row r="379" spans="1:6" s="167" customFormat="1" ht="18.75" customHeight="1">
      <c r="A379" s="317"/>
      <c r="B379" s="192"/>
      <c r="C379" s="325" t="s">
        <v>179</v>
      </c>
      <c r="D379" s="358" t="s">
        <v>381</v>
      </c>
      <c r="E379" s="367">
        <v>31720</v>
      </c>
      <c r="F379" s="367"/>
    </row>
    <row r="380" spans="1:6" s="167" customFormat="1" ht="21.75" customHeight="1" thickBot="1">
      <c r="A380" s="386" t="s">
        <v>397</v>
      </c>
      <c r="B380" s="356"/>
      <c r="C380" s="356"/>
      <c r="D380" s="357"/>
      <c r="E380" s="360" t="s">
        <v>404</v>
      </c>
      <c r="F380" s="166"/>
    </row>
    <row r="381" spans="1:6" s="167" customFormat="1" ht="19.5" customHeight="1" hidden="1">
      <c r="A381" s="317"/>
      <c r="B381" s="278">
        <v>90015</v>
      </c>
      <c r="C381" s="253"/>
      <c r="D381" s="229" t="s">
        <v>365</v>
      </c>
      <c r="E381" s="279">
        <f>E382</f>
        <v>0</v>
      </c>
      <c r="F381" s="279">
        <f>F382</f>
        <v>0</v>
      </c>
    </row>
    <row r="382" spans="1:6" s="167" customFormat="1" ht="21" customHeight="1" hidden="1">
      <c r="A382" s="317"/>
      <c r="B382" s="312"/>
      <c r="C382" s="183" t="s">
        <v>168</v>
      </c>
      <c r="D382" s="303" t="s">
        <v>390</v>
      </c>
      <c r="E382" s="166"/>
      <c r="F382" s="166"/>
    </row>
    <row r="383" spans="1:6" s="167" customFormat="1" ht="19.5" customHeight="1" hidden="1">
      <c r="A383" s="317"/>
      <c r="B383" s="278">
        <v>90095</v>
      </c>
      <c r="C383" s="253"/>
      <c r="D383" s="229" t="s">
        <v>192</v>
      </c>
      <c r="E383" s="279">
        <f>E384</f>
        <v>0</v>
      </c>
      <c r="F383" s="279">
        <f>F384</f>
        <v>0</v>
      </c>
    </row>
    <row r="384" spans="1:6" s="167" customFormat="1" ht="18" customHeight="1" hidden="1" thickBot="1">
      <c r="A384" s="226"/>
      <c r="B384" s="221"/>
      <c r="C384" s="221">
        <v>4300</v>
      </c>
      <c r="D384" s="184" t="s">
        <v>169</v>
      </c>
      <c r="E384" s="166"/>
      <c r="F384" s="166"/>
    </row>
    <row r="385" spans="1:6" s="275" customFormat="1" ht="30.75" thickBot="1">
      <c r="A385" s="203">
        <v>921</v>
      </c>
      <c r="B385" s="273"/>
      <c r="C385" s="273"/>
      <c r="D385" s="227" t="s">
        <v>366</v>
      </c>
      <c r="E385" s="274">
        <f>E398</f>
        <v>50000</v>
      </c>
      <c r="F385" s="274">
        <f>F386+F392+F398</f>
        <v>0</v>
      </c>
    </row>
    <row r="386" spans="1:6" s="167" customFormat="1" ht="19.5" customHeight="1" hidden="1">
      <c r="A386" s="226"/>
      <c r="B386" s="237">
        <v>92109</v>
      </c>
      <c r="C386" s="188"/>
      <c r="D386" s="280" t="s">
        <v>367</v>
      </c>
      <c r="E386" s="190">
        <f>E387</f>
        <v>0</v>
      </c>
      <c r="F386" s="190">
        <f>SUM(F390:F391)</f>
        <v>0</v>
      </c>
    </row>
    <row r="387" spans="1:6" s="167" customFormat="1" ht="38.25" hidden="1">
      <c r="A387" s="186"/>
      <c r="B387" s="217"/>
      <c r="C387" s="217">
        <v>6298</v>
      </c>
      <c r="D387" s="189" t="s">
        <v>178</v>
      </c>
      <c r="E387" s="190"/>
      <c r="F387" s="190"/>
    </row>
    <row r="388" spans="1:6" s="167" customFormat="1" ht="12" customHeight="1" hidden="1">
      <c r="A388" s="191"/>
      <c r="B388" s="192"/>
      <c r="C388" s="193"/>
      <c r="D388" s="194"/>
      <c r="E388" s="195"/>
      <c r="F388" s="195"/>
    </row>
    <row r="389" spans="1:6" s="151" customFormat="1" ht="7.5" customHeight="1" hidden="1">
      <c r="A389" s="196">
        <v>1</v>
      </c>
      <c r="B389" s="196">
        <v>2</v>
      </c>
      <c r="C389" s="196">
        <v>3</v>
      </c>
      <c r="D389" s="196">
        <v>4</v>
      </c>
      <c r="E389" s="196">
        <v>5</v>
      </c>
      <c r="F389" s="196">
        <v>6</v>
      </c>
    </row>
    <row r="390" spans="1:6" s="167" customFormat="1" ht="28.5" customHeight="1" hidden="1">
      <c r="A390" s="172"/>
      <c r="B390" s="180"/>
      <c r="C390" s="169" t="s">
        <v>368</v>
      </c>
      <c r="D390" s="178" t="s">
        <v>369</v>
      </c>
      <c r="E390" s="179"/>
      <c r="F390" s="179"/>
    </row>
    <row r="391" spans="1:6" s="167" customFormat="1" ht="16.5" customHeight="1" hidden="1">
      <c r="A391" s="172"/>
      <c r="B391" s="177"/>
      <c r="C391" s="173" t="s">
        <v>179</v>
      </c>
      <c r="D391" s="178" t="s">
        <v>180</v>
      </c>
      <c r="E391" s="171"/>
      <c r="F391" s="171"/>
    </row>
    <row r="392" spans="1:6" s="167" customFormat="1" ht="19.5" customHeight="1" hidden="1">
      <c r="A392" s="162"/>
      <c r="B392" s="278">
        <v>92116</v>
      </c>
      <c r="C392" s="253"/>
      <c r="D392" s="229" t="s">
        <v>370</v>
      </c>
      <c r="E392" s="254">
        <f>SUM(E393:E394)</f>
        <v>0</v>
      </c>
      <c r="F392" s="254">
        <f>SUM(F394:F395)</f>
        <v>0</v>
      </c>
    </row>
    <row r="393" spans="1:6" s="167" customFormat="1" ht="38.25" hidden="1">
      <c r="A393" s="162"/>
      <c r="B393" s="238"/>
      <c r="C393" s="164" t="s">
        <v>212</v>
      </c>
      <c r="D393" s="184" t="s">
        <v>213</v>
      </c>
      <c r="E393" s="182"/>
      <c r="F393" s="182"/>
    </row>
    <row r="394" spans="1:6" s="167" customFormat="1" ht="25.5" hidden="1">
      <c r="A394" s="162"/>
      <c r="B394" s="177"/>
      <c r="C394" s="169" t="s">
        <v>368</v>
      </c>
      <c r="D394" s="178" t="s">
        <v>369</v>
      </c>
      <c r="E394" s="179"/>
      <c r="F394" s="179"/>
    </row>
    <row r="395" spans="1:6" s="167" customFormat="1" ht="16.5" customHeight="1" hidden="1">
      <c r="A395" s="172"/>
      <c r="B395" s="177"/>
      <c r="C395" s="173" t="s">
        <v>179</v>
      </c>
      <c r="D395" s="178" t="s">
        <v>180</v>
      </c>
      <c r="E395" s="171"/>
      <c r="F395" s="171"/>
    </row>
    <row r="396" spans="1:6" s="167" customFormat="1" ht="19.5" customHeight="1" hidden="1">
      <c r="A396" s="226"/>
      <c r="B396" s="278">
        <v>92120</v>
      </c>
      <c r="C396" s="253"/>
      <c r="D396" s="229" t="s">
        <v>371</v>
      </c>
      <c r="E396" s="279">
        <f>E397</f>
        <v>0</v>
      </c>
      <c r="F396" s="279">
        <f>F397</f>
        <v>0</v>
      </c>
    </row>
    <row r="397" spans="1:6" s="167" customFormat="1" ht="21.75" customHeight="1" hidden="1">
      <c r="A397" s="162"/>
      <c r="B397" s="221"/>
      <c r="C397" s="221">
        <v>4300</v>
      </c>
      <c r="D397" s="184" t="s">
        <v>169</v>
      </c>
      <c r="E397" s="166"/>
      <c r="F397" s="166"/>
    </row>
    <row r="398" spans="1:6" s="167" customFormat="1" ht="19.5" customHeight="1">
      <c r="A398" s="226"/>
      <c r="B398" s="278">
        <v>92195</v>
      </c>
      <c r="C398" s="253"/>
      <c r="D398" s="229" t="s">
        <v>192</v>
      </c>
      <c r="E398" s="279">
        <f>E399</f>
        <v>50000</v>
      </c>
      <c r="F398" s="279">
        <f>F401</f>
        <v>0</v>
      </c>
    </row>
    <row r="399" spans="1:6" s="167" customFormat="1" ht="18.75" customHeight="1">
      <c r="A399" s="317"/>
      <c r="B399" s="192"/>
      <c r="C399" s="325" t="s">
        <v>179</v>
      </c>
      <c r="D399" s="358" t="s">
        <v>381</v>
      </c>
      <c r="E399" s="367">
        <v>50000</v>
      </c>
      <c r="F399" s="367"/>
    </row>
    <row r="400" spans="1:6" s="167" customFormat="1" ht="21.75" customHeight="1" thickBot="1">
      <c r="A400" s="386" t="s">
        <v>399</v>
      </c>
      <c r="B400" s="356"/>
      <c r="C400" s="356"/>
      <c r="D400" s="357"/>
      <c r="E400" s="360" t="s">
        <v>400</v>
      </c>
      <c r="F400" s="166"/>
    </row>
    <row r="401" spans="1:6" s="167" customFormat="1" ht="21.75" customHeight="1" hidden="1" thickBot="1">
      <c r="A401" s="162"/>
      <c r="B401" s="221"/>
      <c r="C401" s="221">
        <v>4300</v>
      </c>
      <c r="D401" s="184" t="s">
        <v>169</v>
      </c>
      <c r="E401" s="166"/>
      <c r="F401" s="166"/>
    </row>
    <row r="402" spans="1:6" s="275" customFormat="1" ht="24" customHeight="1" hidden="1" thickBot="1">
      <c r="A402" s="203">
        <v>926</v>
      </c>
      <c r="B402" s="273"/>
      <c r="C402" s="273"/>
      <c r="D402" s="227" t="s">
        <v>372</v>
      </c>
      <c r="E402" s="274">
        <f>E403+E408</f>
        <v>0</v>
      </c>
      <c r="F402" s="274">
        <f>F403+F408+F412</f>
        <v>0</v>
      </c>
    </row>
    <row r="403" spans="1:6" s="167" customFormat="1" ht="19.5" customHeight="1" hidden="1">
      <c r="A403" s="212"/>
      <c r="B403" s="281">
        <v>92605</v>
      </c>
      <c r="C403" s="164"/>
      <c r="D403" s="282" t="s">
        <v>373</v>
      </c>
      <c r="E403" s="182">
        <f>E405</f>
        <v>0</v>
      </c>
      <c r="F403" s="182">
        <f>SUM(F404:F406)</f>
        <v>0</v>
      </c>
    </row>
    <row r="404" spans="1:6" s="167" customFormat="1" ht="25.5" hidden="1">
      <c r="A404" s="226"/>
      <c r="B404" s="238"/>
      <c r="C404" s="164" t="s">
        <v>368</v>
      </c>
      <c r="D404" s="178" t="s">
        <v>369</v>
      </c>
      <c r="E404" s="166"/>
      <c r="F404" s="166"/>
    </row>
    <row r="405" spans="1:6" s="167" customFormat="1" ht="38.25" hidden="1">
      <c r="A405" s="172"/>
      <c r="B405" s="180"/>
      <c r="C405" s="180">
        <v>2820</v>
      </c>
      <c r="D405" s="181" t="s">
        <v>374</v>
      </c>
      <c r="E405" s="179"/>
      <c r="F405" s="179"/>
    </row>
    <row r="406" spans="1:6" s="167" customFormat="1" ht="28.5" customHeight="1" hidden="1" thickBot="1">
      <c r="A406" s="172"/>
      <c r="B406" s="180"/>
      <c r="C406" s="169" t="s">
        <v>205</v>
      </c>
      <c r="D406" s="178" t="s">
        <v>369</v>
      </c>
      <c r="E406" s="179"/>
      <c r="F406" s="179"/>
    </row>
    <row r="407" spans="1:7" s="283" customFormat="1" ht="28.5" customHeight="1" thickBot="1">
      <c r="A407" s="378" t="s">
        <v>375</v>
      </c>
      <c r="B407" s="379"/>
      <c r="C407" s="379"/>
      <c r="D407" s="380"/>
      <c r="E407" s="363">
        <f>E233+E369+E385</f>
        <v>87506.07</v>
      </c>
      <c r="F407" s="363">
        <f>F233+F369+F385</f>
        <v>29000</v>
      </c>
      <c r="G407" s="364">
        <f>E407-F407</f>
        <v>58506.07000000001</v>
      </c>
    </row>
    <row r="408" spans="5:7" ht="17.25" customHeight="1">
      <c r="E408" s="371"/>
      <c r="F408" s="372"/>
      <c r="G408" s="372"/>
    </row>
    <row r="409" spans="1:7" ht="12.75">
      <c r="A409" s="285" t="s">
        <v>376</v>
      </c>
      <c r="B409" s="286"/>
      <c r="C409" s="286"/>
      <c r="E409" s="373"/>
      <c r="F409" s="373"/>
      <c r="G409" s="372">
        <f>1!E376</f>
        <v>58506.07</v>
      </c>
    </row>
    <row r="410" spans="2:7" ht="12.75">
      <c r="B410" s="290"/>
      <c r="C410" s="286"/>
      <c r="D410" s="288"/>
      <c r="E410" s="373"/>
      <c r="F410" s="373"/>
      <c r="G410" s="372"/>
    </row>
    <row r="411" spans="2:7" ht="12.75">
      <c r="B411" s="286"/>
      <c r="C411" s="286"/>
      <c r="D411" s="288"/>
      <c r="E411" s="288"/>
      <c r="F411" s="288"/>
      <c r="G411" s="372">
        <f>G407-G409</f>
        <v>0</v>
      </c>
    </row>
    <row r="412" spans="2:6" ht="12.75">
      <c r="B412" s="286"/>
      <c r="C412" s="286"/>
      <c r="D412" s="288"/>
      <c r="E412" s="288"/>
      <c r="F412" s="288"/>
    </row>
    <row r="413" spans="2:6" ht="12.75">
      <c r="B413" s="286"/>
      <c r="C413" s="286"/>
      <c r="D413" s="288"/>
      <c r="E413" s="288"/>
      <c r="F413" s="288"/>
    </row>
    <row r="414" spans="2:6" ht="12.75">
      <c r="B414" s="286"/>
      <c r="C414" s="286"/>
      <c r="D414" s="288"/>
      <c r="E414" s="288"/>
      <c r="F414" s="288"/>
    </row>
    <row r="415" spans="2:6" ht="12.75">
      <c r="B415" s="286"/>
      <c r="C415" s="286"/>
      <c r="D415" s="288"/>
      <c r="E415" s="288"/>
      <c r="F415" s="288"/>
    </row>
    <row r="416" spans="2:6" ht="12.75">
      <c r="B416" s="286"/>
      <c r="C416" s="286"/>
      <c r="D416" s="288"/>
      <c r="E416" s="288"/>
      <c r="F416" s="288"/>
    </row>
    <row r="417" spans="2:6" ht="12.75">
      <c r="B417" s="286"/>
      <c r="C417" s="286"/>
      <c r="D417" s="288"/>
      <c r="E417" s="288"/>
      <c r="F417" s="288"/>
    </row>
    <row r="418" spans="2:6" ht="12.75">
      <c r="B418" s="286"/>
      <c r="C418" s="286"/>
      <c r="D418" s="288"/>
      <c r="E418" s="288"/>
      <c r="F418" s="288"/>
    </row>
    <row r="419" spans="2:6" ht="12.75">
      <c r="B419" s="286"/>
      <c r="C419" s="286"/>
      <c r="D419" s="288"/>
      <c r="E419" s="288"/>
      <c r="F419" s="288"/>
    </row>
    <row r="420" spans="2:6" ht="12.75">
      <c r="B420" s="286"/>
      <c r="C420" s="286"/>
      <c r="D420" s="288"/>
      <c r="E420" s="288"/>
      <c r="F420" s="288"/>
    </row>
    <row r="421" spans="2:6" ht="12.75">
      <c r="B421" s="286"/>
      <c r="C421" s="286"/>
      <c r="D421" s="288"/>
      <c r="E421" s="288"/>
      <c r="F421" s="288"/>
    </row>
    <row r="422" spans="2:6" ht="12.75">
      <c r="B422" s="286"/>
      <c r="C422" s="286"/>
      <c r="D422" s="288"/>
      <c r="E422" s="288"/>
      <c r="F422" s="288"/>
    </row>
    <row r="423" spans="2:6" ht="12.75">
      <c r="B423" s="286"/>
      <c r="C423" s="286"/>
      <c r="D423" s="288"/>
      <c r="E423" s="288"/>
      <c r="F423" s="288"/>
    </row>
    <row r="424" spans="2:6" ht="12.75">
      <c r="B424" s="286"/>
      <c r="C424" s="286"/>
      <c r="D424" s="288"/>
      <c r="E424" s="288"/>
      <c r="F424" s="288"/>
    </row>
    <row r="425" spans="2:6" ht="12.75">
      <c r="B425" s="286"/>
      <c r="C425" s="286"/>
      <c r="D425" s="288"/>
      <c r="E425" s="288"/>
      <c r="F425" s="288"/>
    </row>
    <row r="426" spans="2:6" ht="12.75">
      <c r="B426" s="286"/>
      <c r="C426" s="286"/>
      <c r="D426" s="288"/>
      <c r="E426" s="288"/>
      <c r="F426" s="288"/>
    </row>
    <row r="427" spans="2:6" ht="12.75">
      <c r="B427" s="286"/>
      <c r="C427" s="286"/>
      <c r="D427" s="288"/>
      <c r="E427" s="288"/>
      <c r="F427" s="288"/>
    </row>
    <row r="428" spans="2:6" ht="12.75">
      <c r="B428" s="286"/>
      <c r="C428" s="286"/>
      <c r="D428" s="288"/>
      <c r="E428" s="288"/>
      <c r="F428" s="288"/>
    </row>
    <row r="429" spans="2:6" ht="12.75">
      <c r="B429" s="286"/>
      <c r="C429" s="286"/>
      <c r="D429" s="288"/>
      <c r="E429" s="288"/>
      <c r="F429" s="288"/>
    </row>
    <row r="430" spans="2:6" ht="12.75">
      <c r="B430" s="286"/>
      <c r="C430" s="286"/>
      <c r="D430" s="288"/>
      <c r="E430" s="288"/>
      <c r="F430" s="288"/>
    </row>
    <row r="431" spans="2:6" ht="12.75">
      <c r="B431" s="286"/>
      <c r="C431" s="286"/>
      <c r="D431" s="288"/>
      <c r="E431" s="288"/>
      <c r="F431" s="288"/>
    </row>
    <row r="432" spans="2:6" ht="12.75">
      <c r="B432" s="286"/>
      <c r="C432" s="286"/>
      <c r="D432" s="288"/>
      <c r="E432" s="288"/>
      <c r="F432" s="288"/>
    </row>
    <row r="433" spans="2:6" ht="12.75">
      <c r="B433" s="286"/>
      <c r="C433" s="286"/>
      <c r="D433" s="288"/>
      <c r="E433" s="288"/>
      <c r="F433" s="288"/>
    </row>
    <row r="434" spans="2:6" ht="12.75">
      <c r="B434" s="286"/>
      <c r="C434" s="286"/>
      <c r="D434" s="288"/>
      <c r="E434" s="288"/>
      <c r="F434" s="288"/>
    </row>
    <row r="435" spans="2:6" ht="12.75">
      <c r="B435" s="286"/>
      <c r="C435" s="286"/>
      <c r="D435" s="288"/>
      <c r="E435" s="288"/>
      <c r="F435" s="288"/>
    </row>
    <row r="436" spans="2:6" ht="12.75">
      <c r="B436" s="286"/>
      <c r="C436" s="286"/>
      <c r="D436" s="288"/>
      <c r="E436" s="288"/>
      <c r="F436" s="288"/>
    </row>
    <row r="437" spans="2:6" ht="12.75">
      <c r="B437" s="286"/>
      <c r="C437" s="286"/>
      <c r="D437" s="288"/>
      <c r="E437" s="288"/>
      <c r="F437" s="288"/>
    </row>
    <row r="438" spans="2:6" ht="12.75">
      <c r="B438" s="286"/>
      <c r="C438" s="286"/>
      <c r="D438" s="288"/>
      <c r="E438" s="288"/>
      <c r="F438" s="288"/>
    </row>
    <row r="439" spans="2:6" ht="12.75">
      <c r="B439" s="286"/>
      <c r="C439" s="286"/>
      <c r="D439" s="288"/>
      <c r="E439" s="288"/>
      <c r="F439" s="288"/>
    </row>
    <row r="440" spans="2:6" ht="12.75">
      <c r="B440" s="286"/>
      <c r="C440" s="286"/>
      <c r="D440" s="288"/>
      <c r="E440" s="288"/>
      <c r="F440" s="288"/>
    </row>
    <row r="441" spans="2:6" ht="12.75">
      <c r="B441" s="286"/>
      <c r="C441" s="286"/>
      <c r="D441" s="288"/>
      <c r="E441" s="288"/>
      <c r="F441" s="288"/>
    </row>
  </sheetData>
  <mergeCells count="16">
    <mergeCell ref="E285:E286"/>
    <mergeCell ref="F285:F286"/>
    <mergeCell ref="A2:F2"/>
    <mergeCell ref="A407:D407"/>
    <mergeCell ref="E4:E5"/>
    <mergeCell ref="F4:F5"/>
    <mergeCell ref="A4:A5"/>
    <mergeCell ref="B4:B5"/>
    <mergeCell ref="C4:C5"/>
    <mergeCell ref="D4:D5"/>
    <mergeCell ref="A380:D380"/>
    <mergeCell ref="A400:D400"/>
    <mergeCell ref="C285:C286"/>
    <mergeCell ref="D285:D286"/>
    <mergeCell ref="A285:A286"/>
    <mergeCell ref="B285:B28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XXIII/121/2008
z dnia 4 kwietnia 2008r.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M111"/>
  <sheetViews>
    <sheetView tabSelected="1" zoomScale="83" zoomScaleNormal="83" workbookViewId="0" topLeftCell="A70">
      <selection activeCell="A85" sqref="A85"/>
    </sheetView>
  </sheetViews>
  <sheetFormatPr defaultColWidth="9.00390625" defaultRowHeight="18.75" customHeight="1"/>
  <cols>
    <col min="1" max="1" width="4.25390625" style="141" customWidth="1"/>
    <col min="2" max="2" width="49.375" style="141" customWidth="1"/>
    <col min="3" max="3" width="11.00390625" style="141" customWidth="1"/>
    <col min="4" max="4" width="12.625" style="142" customWidth="1"/>
    <col min="5" max="5" width="14.25390625" style="141" bestFit="1" customWidth="1"/>
    <col min="6" max="6" width="14.25390625" style="141" customWidth="1"/>
    <col min="7" max="7" width="11.625" style="141" customWidth="1"/>
    <col min="8" max="8" width="13.875" style="141" customWidth="1"/>
    <col min="9" max="9" width="12.625" style="141" customWidth="1"/>
    <col min="10" max="10" width="0.74609375" style="141" hidden="1" customWidth="1"/>
    <col min="11" max="11" width="13.375" style="141" customWidth="1"/>
    <col min="12" max="12" width="13.75390625" style="141" customWidth="1"/>
    <col min="13" max="13" width="4.125" style="141" customWidth="1"/>
    <col min="14" max="16384" width="6.75390625" style="141" customWidth="1"/>
  </cols>
  <sheetData>
    <row r="1" spans="1:13" s="2" customFormat="1" ht="21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1"/>
    </row>
    <row r="2" spans="2:13" s="3" customFormat="1" ht="12" customHeight="1" thickBot="1">
      <c r="B2" s="4"/>
      <c r="D2" s="4"/>
      <c r="L2" s="5" t="s">
        <v>1</v>
      </c>
      <c r="M2" s="6"/>
    </row>
    <row r="3" spans="1:13" s="8" customFormat="1" ht="14.25" customHeight="1">
      <c r="A3" s="387" t="s">
        <v>2</v>
      </c>
      <c r="B3" s="389" t="s">
        <v>3</v>
      </c>
      <c r="C3" s="389" t="s">
        <v>4</v>
      </c>
      <c r="D3" s="391" t="s">
        <v>5</v>
      </c>
      <c r="E3" s="389" t="s">
        <v>6</v>
      </c>
      <c r="F3" s="393" t="s">
        <v>7</v>
      </c>
      <c r="G3" s="394"/>
      <c r="H3" s="394"/>
      <c r="I3" s="395"/>
      <c r="J3" s="7"/>
      <c r="K3" s="7"/>
      <c r="L3" s="396" t="s">
        <v>8</v>
      </c>
      <c r="M3" s="6"/>
    </row>
    <row r="4" spans="1:13" s="8" customFormat="1" ht="14.25" customHeight="1">
      <c r="A4" s="388"/>
      <c r="B4" s="390"/>
      <c r="C4" s="390"/>
      <c r="D4" s="392"/>
      <c r="E4" s="390"/>
      <c r="F4" s="399" t="s">
        <v>9</v>
      </c>
      <c r="G4" s="399" t="s">
        <v>10</v>
      </c>
      <c r="H4" s="399"/>
      <c r="I4" s="399"/>
      <c r="J4" s="9"/>
      <c r="K4" s="9"/>
      <c r="L4" s="397"/>
      <c r="M4" s="6"/>
    </row>
    <row r="5" spans="1:13" s="8" customFormat="1" ht="14.25" customHeight="1">
      <c r="A5" s="388"/>
      <c r="B5" s="390"/>
      <c r="C5" s="390"/>
      <c r="D5" s="392"/>
      <c r="E5" s="390"/>
      <c r="F5" s="400"/>
      <c r="G5" s="350" t="s">
        <v>11</v>
      </c>
      <c r="H5" s="350" t="s">
        <v>12</v>
      </c>
      <c r="I5" s="350" t="s">
        <v>13</v>
      </c>
      <c r="J5" s="10" t="s">
        <v>14</v>
      </c>
      <c r="K5" s="350" t="s">
        <v>15</v>
      </c>
      <c r="L5" s="397"/>
      <c r="M5" s="6"/>
    </row>
    <row r="6" spans="1:13" s="8" customFormat="1" ht="14.25" customHeight="1">
      <c r="A6" s="388"/>
      <c r="B6" s="390"/>
      <c r="C6" s="390"/>
      <c r="D6" s="392"/>
      <c r="E6" s="390"/>
      <c r="F6" s="400"/>
      <c r="G6" s="351"/>
      <c r="H6" s="351"/>
      <c r="I6" s="351"/>
      <c r="J6" s="11"/>
      <c r="K6" s="351"/>
      <c r="L6" s="397"/>
      <c r="M6" s="6"/>
    </row>
    <row r="7" spans="1:13" s="8" customFormat="1" ht="15" customHeight="1">
      <c r="A7" s="388"/>
      <c r="B7" s="390"/>
      <c r="C7" s="390"/>
      <c r="D7" s="392"/>
      <c r="E7" s="390"/>
      <c r="F7" s="400"/>
      <c r="G7" s="351"/>
      <c r="H7" s="351"/>
      <c r="I7" s="351"/>
      <c r="J7" s="11"/>
      <c r="K7" s="352"/>
      <c r="L7" s="398"/>
      <c r="M7" s="6"/>
    </row>
    <row r="8" spans="1:13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16">
        <v>11</v>
      </c>
      <c r="M8" s="17"/>
    </row>
    <row r="9" spans="1:13" s="23" customFormat="1" ht="18" customHeight="1" thickBot="1">
      <c r="A9" s="428" t="s">
        <v>16</v>
      </c>
      <c r="B9" s="429"/>
      <c r="C9" s="429"/>
      <c r="D9" s="19">
        <f aca="true" t="shared" si="0" ref="D9:J9">D10+D20</f>
        <v>13839100</v>
      </c>
      <c r="E9" s="19">
        <f t="shared" si="0"/>
        <v>6767400</v>
      </c>
      <c r="F9" s="19">
        <f t="shared" si="0"/>
        <v>4250000</v>
      </c>
      <c r="G9" s="19">
        <f t="shared" si="0"/>
        <v>544100</v>
      </c>
      <c r="H9" s="19">
        <f t="shared" si="0"/>
        <v>892500</v>
      </c>
      <c r="I9" s="19">
        <f t="shared" si="0"/>
        <v>1080800</v>
      </c>
      <c r="J9" s="19">
        <f t="shared" si="0"/>
        <v>0</v>
      </c>
      <c r="K9" s="20"/>
      <c r="L9" s="21"/>
      <c r="M9" s="22"/>
    </row>
    <row r="10" spans="1:13" s="23" customFormat="1" ht="17.25" customHeight="1" thickBot="1">
      <c r="A10" s="406" t="s">
        <v>17</v>
      </c>
      <c r="B10" s="407"/>
      <c r="C10" s="407"/>
      <c r="D10" s="24">
        <f aca="true" t="shared" si="1" ref="D10:I10">SUM(D11:D19)</f>
        <v>11929100</v>
      </c>
      <c r="E10" s="24">
        <f t="shared" si="1"/>
        <v>5982800</v>
      </c>
      <c r="F10" s="24">
        <f t="shared" si="1"/>
        <v>4250000</v>
      </c>
      <c r="G10" s="24">
        <f t="shared" si="1"/>
        <v>485800</v>
      </c>
      <c r="H10" s="24">
        <f t="shared" si="1"/>
        <v>892500</v>
      </c>
      <c r="I10" s="24">
        <f t="shared" si="1"/>
        <v>354500</v>
      </c>
      <c r="J10" s="24">
        <f>SUM(J11:J16)</f>
        <v>0</v>
      </c>
      <c r="K10" s="25"/>
      <c r="L10" s="26"/>
      <c r="M10" s="22"/>
    </row>
    <row r="11" spans="1:13" s="23" customFormat="1" ht="30" customHeight="1" thickTop="1">
      <c r="A11" s="27" t="s">
        <v>18</v>
      </c>
      <c r="B11" s="28" t="s">
        <v>19</v>
      </c>
      <c r="C11" s="29" t="s">
        <v>20</v>
      </c>
      <c r="D11" s="30">
        <v>5040000</v>
      </c>
      <c r="E11" s="30">
        <f aca="true" t="shared" si="2" ref="E11:E19">SUM(F11,G11,H11,I11,K11)</f>
        <v>5026300</v>
      </c>
      <c r="F11" s="30">
        <v>4250000</v>
      </c>
      <c r="G11" s="30">
        <f>225000+26300</f>
        <v>251300</v>
      </c>
      <c r="H11" s="30">
        <v>275000</v>
      </c>
      <c r="I11" s="30">
        <v>250000</v>
      </c>
      <c r="J11" s="30"/>
      <c r="K11" s="31" t="s">
        <v>21</v>
      </c>
      <c r="L11" s="436" t="s">
        <v>22</v>
      </c>
      <c r="M11" s="22"/>
    </row>
    <row r="12" spans="1:13" s="23" customFormat="1" ht="25.5">
      <c r="A12" s="32" t="s">
        <v>23</v>
      </c>
      <c r="B12" s="33" t="s">
        <v>24</v>
      </c>
      <c r="C12" s="34" t="s">
        <v>25</v>
      </c>
      <c r="D12" s="35">
        <v>5107000</v>
      </c>
      <c r="E12" s="35">
        <f t="shared" si="2"/>
        <v>105200</v>
      </c>
      <c r="F12" s="35"/>
      <c r="G12" s="35">
        <v>105200</v>
      </c>
      <c r="H12" s="35"/>
      <c r="I12" s="35"/>
      <c r="J12" s="35"/>
      <c r="K12" s="35"/>
      <c r="L12" s="437"/>
      <c r="M12" s="22"/>
    </row>
    <row r="13" spans="1:13" s="23" customFormat="1" ht="27.75" customHeight="1">
      <c r="A13" s="32" t="s">
        <v>26</v>
      </c>
      <c r="B13" s="37" t="s">
        <v>27</v>
      </c>
      <c r="C13" s="34" t="s">
        <v>20</v>
      </c>
      <c r="D13" s="38">
        <v>222000</v>
      </c>
      <c r="E13" s="35">
        <f t="shared" si="2"/>
        <v>218300</v>
      </c>
      <c r="F13" s="35"/>
      <c r="G13" s="38">
        <v>18300</v>
      </c>
      <c r="H13" s="38">
        <v>150000</v>
      </c>
      <c r="I13" s="35">
        <v>50000</v>
      </c>
      <c r="J13" s="35"/>
      <c r="K13" s="39" t="s">
        <v>21</v>
      </c>
      <c r="L13" s="437"/>
      <c r="M13" s="22"/>
    </row>
    <row r="14" spans="1:13" s="23" customFormat="1" ht="20.25" customHeight="1">
      <c r="A14" s="32" t="s">
        <v>28</v>
      </c>
      <c r="B14" s="33" t="s">
        <v>29</v>
      </c>
      <c r="C14" s="34" t="s">
        <v>20</v>
      </c>
      <c r="D14" s="38">
        <f>4000+E14</f>
        <v>19000</v>
      </c>
      <c r="E14" s="35">
        <f t="shared" si="2"/>
        <v>15000</v>
      </c>
      <c r="F14" s="35"/>
      <c r="G14" s="38">
        <f>10000+5000</f>
        <v>15000</v>
      </c>
      <c r="H14" s="40" t="s">
        <v>30</v>
      </c>
      <c r="I14" s="35"/>
      <c r="J14" s="35"/>
      <c r="K14" s="35"/>
      <c r="L14" s="437"/>
      <c r="M14" s="22"/>
    </row>
    <row r="15" spans="1:13" s="23" customFormat="1" ht="24.75" customHeight="1">
      <c r="A15" s="32" t="s">
        <v>31</v>
      </c>
      <c r="B15" s="33" t="s">
        <v>32</v>
      </c>
      <c r="C15" s="34" t="s">
        <v>25</v>
      </c>
      <c r="D15" s="38">
        <v>526000</v>
      </c>
      <c r="E15" s="35">
        <f t="shared" si="2"/>
        <v>362000</v>
      </c>
      <c r="F15" s="35"/>
      <c r="G15" s="38">
        <v>22000</v>
      </c>
      <c r="H15" s="38">
        <f>340000</f>
        <v>340000</v>
      </c>
      <c r="I15" s="35"/>
      <c r="J15" s="35"/>
      <c r="K15" s="39" t="s">
        <v>33</v>
      </c>
      <c r="L15" s="437"/>
      <c r="M15" s="22"/>
    </row>
    <row r="16" spans="1:13" s="23" customFormat="1" ht="38.25">
      <c r="A16" s="32" t="s">
        <v>34</v>
      </c>
      <c r="B16" s="33" t="s">
        <v>35</v>
      </c>
      <c r="C16" s="34" t="s">
        <v>20</v>
      </c>
      <c r="D16" s="38">
        <v>936600</v>
      </c>
      <c r="E16" s="35">
        <f t="shared" si="2"/>
        <v>177500</v>
      </c>
      <c r="F16" s="35"/>
      <c r="G16" s="35">
        <v>7500</v>
      </c>
      <c r="H16" s="35">
        <v>127500</v>
      </c>
      <c r="I16" s="35">
        <v>42500</v>
      </c>
      <c r="J16" s="35"/>
      <c r="K16" s="39" t="s">
        <v>21</v>
      </c>
      <c r="L16" s="438"/>
      <c r="M16" s="22"/>
    </row>
    <row r="17" spans="1:13" s="23" customFormat="1" ht="22.5" customHeight="1">
      <c r="A17" s="32" t="s">
        <v>36</v>
      </c>
      <c r="B17" s="33" t="s">
        <v>37</v>
      </c>
      <c r="C17" s="34">
        <v>2008</v>
      </c>
      <c r="D17" s="38">
        <f>E17</f>
        <v>30000</v>
      </c>
      <c r="E17" s="35">
        <f t="shared" si="2"/>
        <v>30000</v>
      </c>
      <c r="F17" s="35"/>
      <c r="G17" s="38">
        <v>30000</v>
      </c>
      <c r="H17" s="38"/>
      <c r="I17" s="35"/>
      <c r="J17" s="35"/>
      <c r="K17" s="35"/>
      <c r="L17" s="36"/>
      <c r="M17" s="22"/>
    </row>
    <row r="18" spans="1:13" s="23" customFormat="1" ht="18.75" customHeight="1">
      <c r="A18" s="41" t="s">
        <v>38</v>
      </c>
      <c r="B18" s="42" t="s">
        <v>39</v>
      </c>
      <c r="C18" s="43">
        <v>2008</v>
      </c>
      <c r="D18" s="44">
        <f>E18</f>
        <v>6500</v>
      </c>
      <c r="E18" s="45">
        <f t="shared" si="2"/>
        <v>6500</v>
      </c>
      <c r="F18" s="45"/>
      <c r="G18" s="44">
        <v>6500</v>
      </c>
      <c r="H18" s="44"/>
      <c r="I18" s="45"/>
      <c r="J18" s="45"/>
      <c r="K18" s="45"/>
      <c r="L18" s="36"/>
      <c r="M18" s="22"/>
    </row>
    <row r="19" spans="1:13" s="23" customFormat="1" ht="18.75" customHeight="1" thickBot="1">
      <c r="A19" s="41" t="s">
        <v>40</v>
      </c>
      <c r="B19" s="42" t="s">
        <v>41</v>
      </c>
      <c r="C19" s="43">
        <v>2008</v>
      </c>
      <c r="D19" s="44">
        <f>E19</f>
        <v>42000</v>
      </c>
      <c r="E19" s="45">
        <f t="shared" si="2"/>
        <v>42000</v>
      </c>
      <c r="F19" s="45"/>
      <c r="G19" s="44">
        <v>30000</v>
      </c>
      <c r="H19" s="44"/>
      <c r="I19" s="45">
        <v>12000</v>
      </c>
      <c r="J19" s="45"/>
      <c r="K19" s="45"/>
      <c r="L19" s="36"/>
      <c r="M19" s="22"/>
    </row>
    <row r="20" spans="1:13" s="23" customFormat="1" ht="18.75" customHeight="1" thickBot="1" thickTop="1">
      <c r="A20" s="430" t="s">
        <v>42</v>
      </c>
      <c r="B20" s="431"/>
      <c r="C20" s="432"/>
      <c r="D20" s="47">
        <f aca="true" t="shared" si="3" ref="D20:I20">D22+D21</f>
        <v>1910000</v>
      </c>
      <c r="E20" s="47">
        <f t="shared" si="3"/>
        <v>784600</v>
      </c>
      <c r="F20" s="47">
        <f t="shared" si="3"/>
        <v>0</v>
      </c>
      <c r="G20" s="47">
        <f t="shared" si="3"/>
        <v>58300</v>
      </c>
      <c r="H20" s="47">
        <f t="shared" si="3"/>
        <v>0</v>
      </c>
      <c r="I20" s="47">
        <f t="shared" si="3"/>
        <v>726300</v>
      </c>
      <c r="J20" s="47"/>
      <c r="K20" s="48"/>
      <c r="L20" s="439" t="s">
        <v>43</v>
      </c>
      <c r="M20" s="22"/>
    </row>
    <row r="21" spans="1:13" s="23" customFormat="1" ht="21" customHeight="1" thickTop="1">
      <c r="A21" s="27" t="s">
        <v>44</v>
      </c>
      <c r="B21" s="50" t="s">
        <v>45</v>
      </c>
      <c r="C21" s="51" t="s">
        <v>20</v>
      </c>
      <c r="D21" s="30">
        <f>E21+725400</f>
        <v>1060000</v>
      </c>
      <c r="E21" s="30">
        <f>SUM(F21,G21,H21,I21,K21)</f>
        <v>334600</v>
      </c>
      <c r="F21" s="52"/>
      <c r="G21" s="53">
        <v>8300</v>
      </c>
      <c r="H21" s="30"/>
      <c r="I21" s="30">
        <f>326300</f>
        <v>326300</v>
      </c>
      <c r="J21" s="30"/>
      <c r="K21" s="54"/>
      <c r="L21" s="440"/>
      <c r="M21" s="22"/>
    </row>
    <row r="22" spans="1:13" s="23" customFormat="1" ht="21" customHeight="1" thickBot="1">
      <c r="A22" s="27" t="s">
        <v>46</v>
      </c>
      <c r="B22" s="56" t="s">
        <v>47</v>
      </c>
      <c r="C22" s="51" t="s">
        <v>48</v>
      </c>
      <c r="D22" s="30">
        <f>E22+400000</f>
        <v>850000</v>
      </c>
      <c r="E22" s="30">
        <f>SUM(F22,G22,H22,I22,K22)</f>
        <v>450000</v>
      </c>
      <c r="F22" s="52"/>
      <c r="G22" s="53">
        <v>50000</v>
      </c>
      <c r="H22" s="30"/>
      <c r="I22" s="30">
        <v>400000</v>
      </c>
      <c r="J22" s="30"/>
      <c r="K22" s="54"/>
      <c r="L22" s="441"/>
      <c r="M22" s="22"/>
    </row>
    <row r="23" spans="1:13" s="23" customFormat="1" ht="18" customHeight="1" thickBot="1">
      <c r="A23" s="428" t="s">
        <v>49</v>
      </c>
      <c r="B23" s="429"/>
      <c r="C23" s="429"/>
      <c r="D23" s="19">
        <f aca="true" t="shared" si="4" ref="D23:J23">D24</f>
        <v>1556500</v>
      </c>
      <c r="E23" s="19">
        <f t="shared" si="4"/>
        <v>538000</v>
      </c>
      <c r="F23" s="19">
        <f t="shared" si="4"/>
        <v>0</v>
      </c>
      <c r="G23" s="19">
        <f t="shared" si="4"/>
        <v>313000</v>
      </c>
      <c r="H23" s="19">
        <f t="shared" si="4"/>
        <v>0</v>
      </c>
      <c r="I23" s="19">
        <f t="shared" si="4"/>
        <v>225000</v>
      </c>
      <c r="J23" s="19">
        <f t="shared" si="4"/>
        <v>0</v>
      </c>
      <c r="K23" s="58"/>
      <c r="L23" s="59"/>
      <c r="M23" s="22"/>
    </row>
    <row r="24" spans="1:13" s="23" customFormat="1" ht="20.25" customHeight="1" thickBot="1">
      <c r="A24" s="406" t="s">
        <v>50</v>
      </c>
      <c r="B24" s="407"/>
      <c r="C24" s="407"/>
      <c r="D24" s="24">
        <f aca="true" t="shared" si="5" ref="D24:J24">SUM(D25:D38)-D38</f>
        <v>1556500</v>
      </c>
      <c r="E24" s="24">
        <f t="shared" si="5"/>
        <v>538000</v>
      </c>
      <c r="F24" s="24">
        <f t="shared" si="5"/>
        <v>0</v>
      </c>
      <c r="G24" s="24">
        <f t="shared" si="5"/>
        <v>313000</v>
      </c>
      <c r="H24" s="24">
        <f t="shared" si="5"/>
        <v>0</v>
      </c>
      <c r="I24" s="24">
        <f t="shared" si="5"/>
        <v>225000</v>
      </c>
      <c r="J24" s="24">
        <f t="shared" si="5"/>
        <v>0</v>
      </c>
      <c r="K24" s="60"/>
      <c r="L24" s="61"/>
      <c r="M24" s="22"/>
    </row>
    <row r="25" spans="1:13" s="23" customFormat="1" ht="26.25" thickTop="1">
      <c r="A25" s="27" t="s">
        <v>51</v>
      </c>
      <c r="B25" s="56" t="s">
        <v>52</v>
      </c>
      <c r="C25" s="29" t="s">
        <v>53</v>
      </c>
      <c r="D25" s="30">
        <f>87000*2+89000+E25</f>
        <v>350000</v>
      </c>
      <c r="E25" s="30">
        <f>SUM(F25,G25,H25,I25,L23)</f>
        <v>87000</v>
      </c>
      <c r="F25" s="30"/>
      <c r="G25" s="30">
        <v>87000</v>
      </c>
      <c r="H25" s="30"/>
      <c r="I25" s="30"/>
      <c r="J25" s="30"/>
      <c r="K25" s="30"/>
      <c r="L25" s="49" t="s">
        <v>22</v>
      </c>
      <c r="M25" s="22"/>
    </row>
    <row r="26" spans="1:13" s="23" customFormat="1" ht="19.5" customHeight="1">
      <c r="A26" s="32" t="s">
        <v>54</v>
      </c>
      <c r="B26" s="50" t="s">
        <v>55</v>
      </c>
      <c r="C26" s="34" t="s">
        <v>20</v>
      </c>
      <c r="D26" s="35">
        <f>E26</f>
        <v>56000</v>
      </c>
      <c r="E26" s="35">
        <f>SUM(F26,G26,H26,I26,L24)</f>
        <v>56000</v>
      </c>
      <c r="F26" s="35"/>
      <c r="G26" s="35">
        <v>56000</v>
      </c>
      <c r="H26" s="35"/>
      <c r="I26" s="35"/>
      <c r="J26" s="35"/>
      <c r="K26" s="35"/>
      <c r="L26" s="55"/>
      <c r="M26" s="22"/>
    </row>
    <row r="27" spans="1:13" s="23" customFormat="1" ht="19.5" customHeight="1">
      <c r="A27" s="32" t="s">
        <v>56</v>
      </c>
      <c r="B27" s="50" t="s">
        <v>57</v>
      </c>
      <c r="C27" s="34" t="s">
        <v>58</v>
      </c>
      <c r="D27" s="38">
        <f>600000+E27</f>
        <v>610000</v>
      </c>
      <c r="E27" s="35">
        <f>G27</f>
        <v>10000</v>
      </c>
      <c r="F27" s="35"/>
      <c r="G27" s="35">
        <v>10000</v>
      </c>
      <c r="H27" s="35"/>
      <c r="I27" s="35"/>
      <c r="J27" s="35"/>
      <c r="K27" s="35"/>
      <c r="L27" s="55"/>
      <c r="M27" s="22"/>
    </row>
    <row r="28" spans="1:13" s="23" customFormat="1" ht="19.5" customHeight="1">
      <c r="A28" s="32" t="s">
        <v>59</v>
      </c>
      <c r="B28" s="62" t="s">
        <v>60</v>
      </c>
      <c r="C28" s="34">
        <v>2008</v>
      </c>
      <c r="D28" s="63">
        <f>E28</f>
        <v>250000</v>
      </c>
      <c r="E28" s="35">
        <f>SUM(F28,G28,H28,I28,L25)</f>
        <v>250000</v>
      </c>
      <c r="F28" s="35"/>
      <c r="G28" s="64">
        <v>25000</v>
      </c>
      <c r="H28" s="35"/>
      <c r="I28" s="35">
        <v>225000</v>
      </c>
      <c r="J28" s="64"/>
      <c r="K28" s="39"/>
      <c r="L28" s="55"/>
      <c r="M28" s="22"/>
    </row>
    <row r="29" spans="1:13" s="23" customFormat="1" ht="19.5" customHeight="1">
      <c r="A29" s="32" t="s">
        <v>61</v>
      </c>
      <c r="B29" s="65" t="s">
        <v>62</v>
      </c>
      <c r="C29" s="29" t="s">
        <v>25</v>
      </c>
      <c r="D29" s="66">
        <f>245500+5000</f>
        <v>250500</v>
      </c>
      <c r="E29" s="35">
        <f>SUM(F29,G29,H29,I29,L26)</f>
        <v>95000</v>
      </c>
      <c r="F29" s="30"/>
      <c r="G29" s="53">
        <f>90000+5000</f>
        <v>95000</v>
      </c>
      <c r="H29" s="30"/>
      <c r="I29" s="30"/>
      <c r="J29" s="53"/>
      <c r="K29" s="39"/>
      <c r="L29" s="55"/>
      <c r="M29" s="22"/>
    </row>
    <row r="30" spans="1:13" s="23" customFormat="1" ht="19.5" customHeight="1">
      <c r="A30" s="32" t="s">
        <v>63</v>
      </c>
      <c r="B30" s="62" t="s">
        <v>64</v>
      </c>
      <c r="C30" s="34">
        <v>2008</v>
      </c>
      <c r="D30" s="63">
        <f>E30</f>
        <v>10000</v>
      </c>
      <c r="E30" s="35">
        <f>SUM(F30,G30,H30,I30,L27)</f>
        <v>10000</v>
      </c>
      <c r="F30" s="35"/>
      <c r="G30" s="64">
        <v>10000</v>
      </c>
      <c r="H30" s="35"/>
      <c r="I30" s="35"/>
      <c r="J30" s="64"/>
      <c r="K30" s="39"/>
      <c r="L30" s="55"/>
      <c r="M30" s="22"/>
    </row>
    <row r="31" spans="1:13" s="23" customFormat="1" ht="19.5" customHeight="1">
      <c r="A31" s="32" t="s">
        <v>65</v>
      </c>
      <c r="B31" s="62" t="s">
        <v>66</v>
      </c>
      <c r="C31" s="34">
        <v>2008</v>
      </c>
      <c r="D31" s="63">
        <f>E31</f>
        <v>30000</v>
      </c>
      <c r="E31" s="35">
        <f>SUM(F31,G31,H31,I31,L27)</f>
        <v>30000</v>
      </c>
      <c r="F31" s="35"/>
      <c r="G31" s="64">
        <v>30000</v>
      </c>
      <c r="H31" s="35"/>
      <c r="I31" s="35"/>
      <c r="J31" s="64"/>
      <c r="K31" s="39"/>
      <c r="L31" s="57"/>
      <c r="M31" s="22"/>
    </row>
    <row r="32" spans="1:13" s="23" customFormat="1" ht="15.75" customHeight="1" thickBot="1">
      <c r="A32" s="67"/>
      <c r="B32" s="68"/>
      <c r="C32" s="69"/>
      <c r="D32" s="70"/>
      <c r="E32" s="70"/>
      <c r="F32" s="70"/>
      <c r="G32" s="70"/>
      <c r="H32" s="70"/>
      <c r="I32" s="70"/>
      <c r="J32" s="70"/>
      <c r="K32" s="70"/>
      <c r="L32" s="71"/>
      <c r="M32" s="22"/>
    </row>
    <row r="33" spans="1:13" s="8" customFormat="1" ht="14.25" customHeight="1">
      <c r="A33" s="387" t="s">
        <v>2</v>
      </c>
      <c r="B33" s="389" t="s">
        <v>3</v>
      </c>
      <c r="C33" s="389" t="s">
        <v>4</v>
      </c>
      <c r="D33" s="391" t="s">
        <v>5</v>
      </c>
      <c r="E33" s="389" t="s">
        <v>6</v>
      </c>
      <c r="F33" s="393" t="s">
        <v>7</v>
      </c>
      <c r="G33" s="394"/>
      <c r="H33" s="394"/>
      <c r="I33" s="395"/>
      <c r="J33" s="7"/>
      <c r="K33" s="7"/>
      <c r="L33" s="396" t="s">
        <v>67</v>
      </c>
      <c r="M33" s="6"/>
    </row>
    <row r="34" spans="1:13" s="8" customFormat="1" ht="14.25" customHeight="1">
      <c r="A34" s="388"/>
      <c r="B34" s="390"/>
      <c r="C34" s="390"/>
      <c r="D34" s="392"/>
      <c r="E34" s="390"/>
      <c r="F34" s="399" t="s">
        <v>9</v>
      </c>
      <c r="G34" s="399" t="s">
        <v>10</v>
      </c>
      <c r="H34" s="399"/>
      <c r="I34" s="399"/>
      <c r="J34" s="9"/>
      <c r="K34" s="9"/>
      <c r="L34" s="397"/>
      <c r="M34" s="6"/>
    </row>
    <row r="35" spans="1:13" s="8" customFormat="1" ht="14.25" customHeight="1">
      <c r="A35" s="388"/>
      <c r="B35" s="390"/>
      <c r="C35" s="390"/>
      <c r="D35" s="392"/>
      <c r="E35" s="390"/>
      <c r="F35" s="400"/>
      <c r="G35" s="350" t="s">
        <v>11</v>
      </c>
      <c r="H35" s="350" t="s">
        <v>12</v>
      </c>
      <c r="I35" s="350" t="s">
        <v>68</v>
      </c>
      <c r="J35" s="10" t="s">
        <v>14</v>
      </c>
      <c r="K35" s="350" t="s">
        <v>15</v>
      </c>
      <c r="L35" s="397"/>
      <c r="M35" s="6"/>
    </row>
    <row r="36" spans="1:13" s="8" customFormat="1" ht="14.25" customHeight="1">
      <c r="A36" s="388"/>
      <c r="B36" s="390"/>
      <c r="C36" s="390"/>
      <c r="D36" s="392"/>
      <c r="E36" s="390"/>
      <c r="F36" s="400"/>
      <c r="G36" s="351"/>
      <c r="H36" s="351"/>
      <c r="I36" s="351"/>
      <c r="J36" s="11"/>
      <c r="K36" s="351"/>
      <c r="L36" s="397"/>
      <c r="M36" s="6"/>
    </row>
    <row r="37" spans="1:13" s="8" customFormat="1" ht="15" customHeight="1" thickBot="1">
      <c r="A37" s="388"/>
      <c r="B37" s="390"/>
      <c r="C37" s="390"/>
      <c r="D37" s="392"/>
      <c r="E37" s="390"/>
      <c r="F37" s="400"/>
      <c r="G37" s="351"/>
      <c r="H37" s="351"/>
      <c r="I37" s="351"/>
      <c r="J37" s="11"/>
      <c r="K37" s="352"/>
      <c r="L37" s="398"/>
      <c r="M37" s="6"/>
    </row>
    <row r="38" spans="1:13" s="18" customFormat="1" ht="10.5" customHeight="1" thickBot="1">
      <c r="A38" s="72">
        <v>1</v>
      </c>
      <c r="B38" s="74">
        <v>2</v>
      </c>
      <c r="C38" s="74">
        <v>3</v>
      </c>
      <c r="D38" s="75">
        <v>4</v>
      </c>
      <c r="E38" s="74">
        <v>5</v>
      </c>
      <c r="F38" s="74">
        <v>6</v>
      </c>
      <c r="G38" s="76">
        <v>7</v>
      </c>
      <c r="H38" s="76">
        <v>8</v>
      </c>
      <c r="I38" s="76">
        <v>9</v>
      </c>
      <c r="J38" s="76">
        <v>10</v>
      </c>
      <c r="K38" s="76">
        <v>10</v>
      </c>
      <c r="L38" s="77">
        <v>11</v>
      </c>
      <c r="M38" s="17"/>
    </row>
    <row r="39" spans="1:13" s="23" customFormat="1" ht="25.5" customHeight="1" thickBot="1">
      <c r="A39" s="422" t="s">
        <v>69</v>
      </c>
      <c r="B39" s="423"/>
      <c r="C39" s="424"/>
      <c r="D39" s="19">
        <f aca="true" t="shared" si="6" ref="D39:J39">D40</f>
        <v>740000</v>
      </c>
      <c r="E39" s="19">
        <f t="shared" si="6"/>
        <v>465000</v>
      </c>
      <c r="F39" s="19">
        <f t="shared" si="6"/>
        <v>0</v>
      </c>
      <c r="G39" s="58">
        <f t="shared" si="6"/>
        <v>240000</v>
      </c>
      <c r="H39" s="19">
        <f t="shared" si="6"/>
        <v>225000</v>
      </c>
      <c r="I39" s="19">
        <f t="shared" si="6"/>
        <v>0</v>
      </c>
      <c r="J39" s="19">
        <f t="shared" si="6"/>
        <v>0</v>
      </c>
      <c r="K39" s="58"/>
      <c r="L39" s="78"/>
      <c r="M39" s="22"/>
    </row>
    <row r="40" spans="1:13" s="23" customFormat="1" ht="24.75" customHeight="1" thickBot="1">
      <c r="A40" s="425" t="s">
        <v>70</v>
      </c>
      <c r="B40" s="426"/>
      <c r="C40" s="427"/>
      <c r="D40" s="24">
        <f aca="true" t="shared" si="7" ref="D40:J40">SUM(D41:D43)</f>
        <v>740000</v>
      </c>
      <c r="E40" s="24">
        <f t="shared" si="7"/>
        <v>465000</v>
      </c>
      <c r="F40" s="24">
        <f t="shared" si="7"/>
        <v>0</v>
      </c>
      <c r="G40" s="24">
        <f t="shared" si="7"/>
        <v>240000</v>
      </c>
      <c r="H40" s="24">
        <f t="shared" si="7"/>
        <v>225000</v>
      </c>
      <c r="I40" s="24">
        <f t="shared" si="7"/>
        <v>0</v>
      </c>
      <c r="J40" s="24">
        <f t="shared" si="7"/>
        <v>0</v>
      </c>
      <c r="K40" s="60"/>
      <c r="L40" s="28"/>
      <c r="M40" s="22"/>
    </row>
    <row r="41" spans="1:13" s="23" customFormat="1" ht="26.25" thickTop="1">
      <c r="A41" s="27" t="s">
        <v>71</v>
      </c>
      <c r="B41" s="28" t="s">
        <v>72</v>
      </c>
      <c r="C41" s="79" t="s">
        <v>25</v>
      </c>
      <c r="D41" s="30">
        <f>E41+25000+250000</f>
        <v>505000</v>
      </c>
      <c r="E41" s="30">
        <f>SUM(F41,G41,H41,I41,L39)</f>
        <v>230000</v>
      </c>
      <c r="F41" s="30"/>
      <c r="G41" s="53">
        <v>5000</v>
      </c>
      <c r="H41" s="30">
        <v>225000</v>
      </c>
      <c r="I41" s="30"/>
      <c r="J41" s="53"/>
      <c r="K41" s="30"/>
      <c r="L41" s="409" t="s">
        <v>43</v>
      </c>
      <c r="M41" s="22"/>
    </row>
    <row r="42" spans="1:13" s="23" customFormat="1" ht="24.75" customHeight="1">
      <c r="A42" s="32" t="s">
        <v>73</v>
      </c>
      <c r="B42" s="33" t="s">
        <v>74</v>
      </c>
      <c r="C42" s="80">
        <v>2008</v>
      </c>
      <c r="D42" s="35">
        <f>E42</f>
        <v>220000</v>
      </c>
      <c r="E42" s="35">
        <f>SUM(F42,G42,H42,I42,L39)</f>
        <v>220000</v>
      </c>
      <c r="F42" s="35"/>
      <c r="G42" s="64">
        <v>220000</v>
      </c>
      <c r="H42" s="35"/>
      <c r="I42" s="35"/>
      <c r="J42" s="64"/>
      <c r="K42" s="35"/>
      <c r="L42" s="409"/>
      <c r="M42" s="22"/>
    </row>
    <row r="43" spans="1:13" s="23" customFormat="1" ht="24.75" customHeight="1" thickBot="1">
      <c r="A43" s="81" t="s">
        <v>75</v>
      </c>
      <c r="B43" s="82" t="s">
        <v>76</v>
      </c>
      <c r="C43" s="83">
        <v>2008</v>
      </c>
      <c r="D43" s="84">
        <f>E43</f>
        <v>15000</v>
      </c>
      <c r="E43" s="84">
        <f>SUM(F43,G43,H43,I43,L40)</f>
        <v>15000</v>
      </c>
      <c r="F43" s="84"/>
      <c r="G43" s="85">
        <v>15000</v>
      </c>
      <c r="H43" s="84"/>
      <c r="I43" s="84"/>
      <c r="J43" s="85"/>
      <c r="K43" s="84"/>
      <c r="L43" s="410"/>
      <c r="M43" s="22"/>
    </row>
    <row r="44" spans="1:13" s="23" customFormat="1" ht="26.25" hidden="1" thickBot="1">
      <c r="A44" s="86" t="s">
        <v>63</v>
      </c>
      <c r="B44" s="87" t="s">
        <v>77</v>
      </c>
      <c r="C44" s="88">
        <v>2007</v>
      </c>
      <c r="D44" s="89">
        <f>E44</f>
        <v>0</v>
      </c>
      <c r="E44" s="89">
        <f>SUM(F44,G44,H44,I44,L39)</f>
        <v>0</v>
      </c>
      <c r="F44" s="89"/>
      <c r="G44" s="90"/>
      <c r="H44" s="89"/>
      <c r="I44" s="89"/>
      <c r="J44" s="90"/>
      <c r="K44" s="90"/>
      <c r="L44" s="91" t="s">
        <v>78</v>
      </c>
      <c r="M44" s="22"/>
    </row>
    <row r="45" spans="1:13" s="23" customFormat="1" ht="18.75" customHeight="1" hidden="1">
      <c r="A45" s="419" t="s">
        <v>79</v>
      </c>
      <c r="B45" s="420"/>
      <c r="C45" s="421"/>
      <c r="D45" s="92">
        <f aca="true" t="shared" si="8" ref="D45:I45">D46</f>
        <v>0</v>
      </c>
      <c r="E45" s="92">
        <f t="shared" si="8"/>
        <v>0</v>
      </c>
      <c r="F45" s="92">
        <f t="shared" si="8"/>
        <v>0</v>
      </c>
      <c r="G45" s="93">
        <f t="shared" si="8"/>
        <v>0</v>
      </c>
      <c r="H45" s="92">
        <f t="shared" si="8"/>
        <v>0</v>
      </c>
      <c r="I45" s="92">
        <f t="shared" si="8"/>
        <v>0</v>
      </c>
      <c r="J45" s="94"/>
      <c r="K45" s="94"/>
      <c r="L45" s="95"/>
      <c r="M45" s="22"/>
    </row>
    <row r="46" spans="1:13" s="23" customFormat="1" ht="22.5" customHeight="1" hidden="1">
      <c r="A46" s="416" t="s">
        <v>80</v>
      </c>
      <c r="B46" s="417"/>
      <c r="C46" s="418"/>
      <c r="D46" s="96">
        <f aca="true" t="shared" si="9" ref="D46:I46">SUM(D47:D48)</f>
        <v>0</v>
      </c>
      <c r="E46" s="96">
        <f t="shared" si="9"/>
        <v>0</v>
      </c>
      <c r="F46" s="96">
        <f t="shared" si="9"/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/>
      <c r="K46" s="96">
        <f>SUM(K47:K48)</f>
        <v>0</v>
      </c>
      <c r="L46" s="97"/>
      <c r="M46" s="22"/>
    </row>
    <row r="47" spans="1:13" s="23" customFormat="1" ht="25.5" hidden="1">
      <c r="A47" s="32" t="s">
        <v>65</v>
      </c>
      <c r="B47" s="33" t="s">
        <v>81</v>
      </c>
      <c r="C47" s="98">
        <v>2007</v>
      </c>
      <c r="D47" s="35">
        <f>E47</f>
        <v>0</v>
      </c>
      <c r="E47" s="35">
        <f>SUM(F47:I47)</f>
        <v>0</v>
      </c>
      <c r="F47" s="35"/>
      <c r="G47" s="35"/>
      <c r="H47" s="35"/>
      <c r="I47" s="35"/>
      <c r="J47" s="35"/>
      <c r="K47" s="35"/>
      <c r="L47" s="435" t="s">
        <v>43</v>
      </c>
      <c r="M47" s="22"/>
    </row>
    <row r="48" spans="1:13" s="23" customFormat="1" ht="39" hidden="1" thickBot="1">
      <c r="A48" s="99" t="s">
        <v>71</v>
      </c>
      <c r="B48" s="100" t="s">
        <v>82</v>
      </c>
      <c r="C48" s="101" t="s">
        <v>83</v>
      </c>
      <c r="D48" s="102"/>
      <c r="E48" s="102">
        <f>SUM(F48,G48,H48,I48,L45)</f>
        <v>0</v>
      </c>
      <c r="F48" s="102"/>
      <c r="G48" s="103"/>
      <c r="H48" s="102"/>
      <c r="I48" s="102"/>
      <c r="J48" s="103"/>
      <c r="K48" s="103"/>
      <c r="L48" s="409"/>
      <c r="M48" s="22"/>
    </row>
    <row r="49" spans="1:13" s="23" customFormat="1" ht="18.75" customHeight="1" thickBot="1">
      <c r="A49" s="422" t="s">
        <v>84</v>
      </c>
      <c r="B49" s="423"/>
      <c r="C49" s="424"/>
      <c r="D49" s="19">
        <f aca="true" t="shared" si="10" ref="D49:J49">D50</f>
        <v>10000</v>
      </c>
      <c r="E49" s="19">
        <f t="shared" si="10"/>
        <v>10000</v>
      </c>
      <c r="F49" s="19">
        <f t="shared" si="10"/>
        <v>0</v>
      </c>
      <c r="G49" s="58">
        <f t="shared" si="10"/>
        <v>10000</v>
      </c>
      <c r="H49" s="19">
        <f t="shared" si="10"/>
        <v>0</v>
      </c>
      <c r="I49" s="19">
        <f t="shared" si="10"/>
        <v>0</v>
      </c>
      <c r="J49" s="19">
        <f t="shared" si="10"/>
        <v>0</v>
      </c>
      <c r="K49" s="19"/>
      <c r="L49" s="104"/>
      <c r="M49" s="22"/>
    </row>
    <row r="50" spans="1:13" s="23" customFormat="1" ht="18.75" customHeight="1" thickBot="1">
      <c r="A50" s="406" t="s">
        <v>85</v>
      </c>
      <c r="B50" s="407"/>
      <c r="C50" s="407"/>
      <c r="D50" s="24">
        <f aca="true" t="shared" si="11" ref="D50:J50">SUM(D51:D51)</f>
        <v>10000</v>
      </c>
      <c r="E50" s="24">
        <f t="shared" si="11"/>
        <v>10000</v>
      </c>
      <c r="F50" s="24">
        <f t="shared" si="11"/>
        <v>0</v>
      </c>
      <c r="G50" s="24">
        <f t="shared" si="11"/>
        <v>10000</v>
      </c>
      <c r="H50" s="24">
        <f t="shared" si="11"/>
        <v>0</v>
      </c>
      <c r="I50" s="25">
        <f t="shared" si="11"/>
        <v>0</v>
      </c>
      <c r="J50" s="105">
        <f t="shared" si="11"/>
        <v>0</v>
      </c>
      <c r="K50" s="403" t="s">
        <v>86</v>
      </c>
      <c r="L50" s="402" t="s">
        <v>78</v>
      </c>
      <c r="M50" s="22"/>
    </row>
    <row r="51" spans="1:13" s="23" customFormat="1" ht="25.5" customHeight="1" thickBot="1" thickTop="1">
      <c r="A51" s="107" t="s">
        <v>87</v>
      </c>
      <c r="B51" s="87" t="s">
        <v>88</v>
      </c>
      <c r="C51" s="108">
        <v>2008</v>
      </c>
      <c r="D51" s="89">
        <f>E51</f>
        <v>10000</v>
      </c>
      <c r="E51" s="89">
        <f>G51</f>
        <v>10000</v>
      </c>
      <c r="F51" s="89"/>
      <c r="G51" s="90">
        <v>10000</v>
      </c>
      <c r="H51" s="89"/>
      <c r="I51" s="89"/>
      <c r="J51" s="90"/>
      <c r="K51" s="404"/>
      <c r="L51" s="405"/>
      <c r="M51" s="22"/>
    </row>
    <row r="52" spans="1:13" s="23" customFormat="1" ht="30" customHeight="1" thickBot="1">
      <c r="A52" s="422" t="s">
        <v>89</v>
      </c>
      <c r="B52" s="423"/>
      <c r="C52" s="424"/>
      <c r="D52" s="19">
        <f aca="true" t="shared" si="12" ref="D52:I52">D53</f>
        <v>220000</v>
      </c>
      <c r="E52" s="19">
        <f t="shared" si="12"/>
        <v>220000</v>
      </c>
      <c r="F52" s="19">
        <f t="shared" si="12"/>
        <v>0</v>
      </c>
      <c r="G52" s="19">
        <f t="shared" si="12"/>
        <v>220000</v>
      </c>
      <c r="H52" s="19">
        <f t="shared" si="12"/>
        <v>0</v>
      </c>
      <c r="I52" s="19">
        <f t="shared" si="12"/>
        <v>0</v>
      </c>
      <c r="J52" s="58"/>
      <c r="K52" s="58"/>
      <c r="L52" s="104"/>
      <c r="M52" s="22"/>
    </row>
    <row r="53" spans="1:13" s="23" customFormat="1" ht="23.25" customHeight="1" thickBot="1">
      <c r="A53" s="406" t="s">
        <v>90</v>
      </c>
      <c r="B53" s="407"/>
      <c r="C53" s="407"/>
      <c r="D53" s="24">
        <f aca="true" t="shared" si="13" ref="D53:I53">SUM(D54:D56)</f>
        <v>220000</v>
      </c>
      <c r="E53" s="24">
        <f t="shared" si="13"/>
        <v>220000</v>
      </c>
      <c r="F53" s="24">
        <f t="shared" si="13"/>
        <v>0</v>
      </c>
      <c r="G53" s="24">
        <f t="shared" si="13"/>
        <v>220000</v>
      </c>
      <c r="H53" s="24">
        <f t="shared" si="13"/>
        <v>0</v>
      </c>
      <c r="I53" s="24">
        <f t="shared" si="13"/>
        <v>0</v>
      </c>
      <c r="J53" s="24"/>
      <c r="K53" s="25"/>
      <c r="L53" s="408" t="s">
        <v>22</v>
      </c>
      <c r="M53" s="22"/>
    </row>
    <row r="54" spans="1:13" s="23" customFormat="1" ht="21" customHeight="1" thickTop="1">
      <c r="A54" s="109" t="s">
        <v>91</v>
      </c>
      <c r="B54" s="28" t="s">
        <v>92</v>
      </c>
      <c r="C54" s="110">
        <v>2008</v>
      </c>
      <c r="D54" s="30">
        <f>E54</f>
        <v>38000</v>
      </c>
      <c r="E54" s="30">
        <f>SUM(F54:I54)</f>
        <v>38000</v>
      </c>
      <c r="F54" s="30"/>
      <c r="G54" s="30">
        <f>50000-G55</f>
        <v>38000</v>
      </c>
      <c r="H54" s="30"/>
      <c r="I54" s="30"/>
      <c r="J54" s="53"/>
      <c r="K54" s="30"/>
      <c r="L54" s="409"/>
      <c r="M54" s="22"/>
    </row>
    <row r="55" spans="1:13" s="23" customFormat="1" ht="21" customHeight="1">
      <c r="A55" s="109" t="s">
        <v>93</v>
      </c>
      <c r="B55" s="28" t="s">
        <v>402</v>
      </c>
      <c r="C55" s="110">
        <v>2008</v>
      </c>
      <c r="D55" s="30">
        <f>E55</f>
        <v>12000</v>
      </c>
      <c r="E55" s="30">
        <f>SUM(F55:I55)</f>
        <v>12000</v>
      </c>
      <c r="F55" s="30"/>
      <c r="G55" s="30">
        <v>12000</v>
      </c>
      <c r="H55" s="30"/>
      <c r="I55" s="30"/>
      <c r="J55" s="53"/>
      <c r="K55" s="30"/>
      <c r="L55" s="409"/>
      <c r="M55" s="22"/>
    </row>
    <row r="56" spans="1:13" s="23" customFormat="1" ht="21" customHeight="1" thickBot="1">
      <c r="A56" s="107" t="s">
        <v>97</v>
      </c>
      <c r="B56" s="87" t="s">
        <v>94</v>
      </c>
      <c r="C56" s="108">
        <v>2008</v>
      </c>
      <c r="D56" s="89">
        <f>E56</f>
        <v>170000</v>
      </c>
      <c r="E56" s="89">
        <f>SUM(F56,G56,H56,I56,L39)</f>
        <v>170000</v>
      </c>
      <c r="F56" s="89"/>
      <c r="G56" s="89">
        <v>170000</v>
      </c>
      <c r="H56" s="89"/>
      <c r="I56" s="89"/>
      <c r="J56" s="90"/>
      <c r="K56" s="90"/>
      <c r="L56" s="410"/>
      <c r="M56" s="22"/>
    </row>
    <row r="57" spans="1:13" s="23" customFormat="1" ht="18.75" customHeight="1" thickBot="1">
      <c r="A57" s="422" t="s">
        <v>95</v>
      </c>
      <c r="B57" s="423"/>
      <c r="C57" s="424"/>
      <c r="D57" s="19">
        <f aca="true" t="shared" si="14" ref="D57:J57">D60+D58</f>
        <v>243300</v>
      </c>
      <c r="E57" s="19">
        <f t="shared" si="14"/>
        <v>243300</v>
      </c>
      <c r="F57" s="19">
        <f t="shared" si="14"/>
        <v>0</v>
      </c>
      <c r="G57" s="19">
        <f t="shared" si="14"/>
        <v>191839</v>
      </c>
      <c r="H57" s="19">
        <f t="shared" si="14"/>
        <v>0</v>
      </c>
      <c r="I57" s="19">
        <f t="shared" si="14"/>
        <v>51461</v>
      </c>
      <c r="J57" s="19">
        <f t="shared" si="14"/>
        <v>0</v>
      </c>
      <c r="K57" s="19"/>
      <c r="L57" s="104"/>
      <c r="M57" s="22"/>
    </row>
    <row r="58" spans="1:13" s="23" customFormat="1" ht="18.75" customHeight="1" thickBot="1">
      <c r="A58" s="406" t="s">
        <v>96</v>
      </c>
      <c r="B58" s="407"/>
      <c r="C58" s="407"/>
      <c r="D58" s="24">
        <f aca="true" t="shared" si="15" ref="D58:I58">D59</f>
        <v>25000</v>
      </c>
      <c r="E58" s="24">
        <f t="shared" si="15"/>
        <v>25000</v>
      </c>
      <c r="F58" s="24">
        <f t="shared" si="15"/>
        <v>0</v>
      </c>
      <c r="G58" s="24">
        <f t="shared" si="15"/>
        <v>25000</v>
      </c>
      <c r="H58" s="24">
        <f t="shared" si="15"/>
        <v>0</v>
      </c>
      <c r="I58" s="25">
        <f t="shared" si="15"/>
        <v>0</v>
      </c>
      <c r="J58" s="105">
        <f>SUM(J59:J60)</f>
        <v>0</v>
      </c>
      <c r="K58" s="403" t="s">
        <v>86</v>
      </c>
      <c r="L58" s="402" t="s">
        <v>78</v>
      </c>
      <c r="M58" s="22"/>
    </row>
    <row r="59" spans="1:13" s="23" customFormat="1" ht="26.25" customHeight="1" thickBot="1" thickTop="1">
      <c r="A59" s="111" t="s">
        <v>100</v>
      </c>
      <c r="B59" s="100" t="s">
        <v>98</v>
      </c>
      <c r="C59" s="112">
        <v>2008</v>
      </c>
      <c r="D59" s="102">
        <f>E59</f>
        <v>25000</v>
      </c>
      <c r="E59" s="102">
        <f>G59</f>
        <v>25000</v>
      </c>
      <c r="F59" s="102"/>
      <c r="G59" s="102">
        <f>20000+5000</f>
        <v>25000</v>
      </c>
      <c r="H59" s="102"/>
      <c r="I59" s="102"/>
      <c r="J59" s="45"/>
      <c r="K59" s="403"/>
      <c r="L59" s="354"/>
      <c r="M59" s="22"/>
    </row>
    <row r="60" spans="1:13" s="23" customFormat="1" ht="18.75" customHeight="1" thickBot="1" thickTop="1">
      <c r="A60" s="348" t="s">
        <v>99</v>
      </c>
      <c r="B60" s="349"/>
      <c r="C60" s="349"/>
      <c r="D60" s="47">
        <f aca="true" t="shared" si="16" ref="D60:J60">SUM(D61:D62)</f>
        <v>218300</v>
      </c>
      <c r="E60" s="47">
        <f t="shared" si="16"/>
        <v>218300</v>
      </c>
      <c r="F60" s="47">
        <f t="shared" si="16"/>
        <v>0</v>
      </c>
      <c r="G60" s="47">
        <f t="shared" si="16"/>
        <v>166839</v>
      </c>
      <c r="H60" s="47">
        <f t="shared" si="16"/>
        <v>0</v>
      </c>
      <c r="I60" s="47">
        <f t="shared" si="16"/>
        <v>51461</v>
      </c>
      <c r="J60" s="47">
        <f t="shared" si="16"/>
        <v>0</v>
      </c>
      <c r="K60" s="113"/>
      <c r="L60" s="408" t="s">
        <v>22</v>
      </c>
      <c r="M60" s="22"/>
    </row>
    <row r="61" spans="1:13" s="23" customFormat="1" ht="21.75" customHeight="1" thickTop="1">
      <c r="A61" s="109" t="s">
        <v>102</v>
      </c>
      <c r="B61" s="28" t="s">
        <v>101</v>
      </c>
      <c r="C61" s="110" t="s">
        <v>20</v>
      </c>
      <c r="D61" s="30">
        <f>E61</f>
        <v>176300</v>
      </c>
      <c r="E61" s="30">
        <f>SUM(F61,G61,H61,I61,L43)</f>
        <v>176300</v>
      </c>
      <c r="F61" s="30"/>
      <c r="G61" s="30">
        <f>176300-I61</f>
        <v>124839</v>
      </c>
      <c r="H61" s="30"/>
      <c r="I61" s="30">
        <v>51461</v>
      </c>
      <c r="J61" s="30"/>
      <c r="K61" s="30"/>
      <c r="L61" s="409"/>
      <c r="M61" s="22"/>
    </row>
    <row r="62" spans="1:13" s="23" customFormat="1" ht="21.75" customHeight="1" thickBot="1">
      <c r="A62" s="107" t="s">
        <v>106</v>
      </c>
      <c r="B62" s="87" t="s">
        <v>103</v>
      </c>
      <c r="C62" s="108">
        <v>2008</v>
      </c>
      <c r="D62" s="89">
        <f>E62</f>
        <v>42000</v>
      </c>
      <c r="E62" s="89">
        <f>SUM(F62,G62,H62,I62,L32)</f>
        <v>42000</v>
      </c>
      <c r="F62" s="89"/>
      <c r="G62" s="89">
        <f>42000</f>
        <v>42000</v>
      </c>
      <c r="H62" s="89"/>
      <c r="I62" s="89"/>
      <c r="J62" s="89"/>
      <c r="K62" s="89"/>
      <c r="L62" s="410"/>
      <c r="M62" s="22"/>
    </row>
    <row r="63" spans="1:13" s="23" customFormat="1" ht="18.75" customHeight="1" thickBot="1">
      <c r="A63" s="422" t="s">
        <v>104</v>
      </c>
      <c r="B63" s="423"/>
      <c r="C63" s="424"/>
      <c r="D63" s="19">
        <f aca="true" t="shared" si="17" ref="D63:J63">D64</f>
        <v>2900000</v>
      </c>
      <c r="E63" s="19">
        <f t="shared" si="17"/>
        <v>2885700</v>
      </c>
      <c r="F63" s="19">
        <f t="shared" si="17"/>
        <v>2465000</v>
      </c>
      <c r="G63" s="58">
        <f t="shared" si="17"/>
        <v>80700</v>
      </c>
      <c r="H63" s="19">
        <f t="shared" si="17"/>
        <v>340000</v>
      </c>
      <c r="I63" s="19">
        <f t="shared" si="17"/>
        <v>0</v>
      </c>
      <c r="J63" s="19">
        <f t="shared" si="17"/>
        <v>0</v>
      </c>
      <c r="K63" s="20"/>
      <c r="L63" s="413" t="s">
        <v>43</v>
      </c>
      <c r="M63" s="22"/>
    </row>
    <row r="64" spans="1:13" s="23" customFormat="1" ht="18.75" customHeight="1" thickBot="1">
      <c r="A64" s="406" t="s">
        <v>105</v>
      </c>
      <c r="B64" s="407"/>
      <c r="C64" s="407"/>
      <c r="D64" s="24">
        <f aca="true" t="shared" si="18" ref="D64:J64">SUM(D65:D65)</f>
        <v>2900000</v>
      </c>
      <c r="E64" s="24">
        <f t="shared" si="18"/>
        <v>2885700</v>
      </c>
      <c r="F64" s="24">
        <f t="shared" si="18"/>
        <v>2465000</v>
      </c>
      <c r="G64" s="24">
        <f t="shared" si="18"/>
        <v>80700</v>
      </c>
      <c r="H64" s="24">
        <f t="shared" si="18"/>
        <v>340000</v>
      </c>
      <c r="I64" s="24">
        <f t="shared" si="18"/>
        <v>0</v>
      </c>
      <c r="J64" s="24">
        <f t="shared" si="18"/>
        <v>0</v>
      </c>
      <c r="K64" s="25"/>
      <c r="L64" s="414"/>
      <c r="M64" s="22"/>
    </row>
    <row r="65" spans="1:13" s="23" customFormat="1" ht="25.5" customHeight="1" thickBot="1" thickTop="1">
      <c r="A65" s="107" t="s">
        <v>114</v>
      </c>
      <c r="B65" s="87" t="s">
        <v>107</v>
      </c>
      <c r="C65" s="114" t="s">
        <v>20</v>
      </c>
      <c r="D65" s="89">
        <v>2900000</v>
      </c>
      <c r="E65" s="89">
        <f>SUM(F65,G65,H65,I65,L65)</f>
        <v>2885700</v>
      </c>
      <c r="F65" s="89">
        <v>2465000</v>
      </c>
      <c r="G65" s="90">
        <f>3000+77700</f>
        <v>80700</v>
      </c>
      <c r="H65" s="89">
        <v>340000</v>
      </c>
      <c r="I65" s="89"/>
      <c r="J65" s="90"/>
      <c r="K65" s="90"/>
      <c r="L65" s="415"/>
      <c r="M65" s="22"/>
    </row>
    <row r="66" spans="1:13" s="23" customFormat="1" ht="18.75" customHeight="1" hidden="1">
      <c r="A66" s="419" t="s">
        <v>108</v>
      </c>
      <c r="B66" s="420"/>
      <c r="C66" s="421"/>
      <c r="D66" s="115">
        <f aca="true" t="shared" si="19" ref="D66:I66">D67</f>
        <v>15000</v>
      </c>
      <c r="E66" s="115">
        <f t="shared" si="19"/>
        <v>0</v>
      </c>
      <c r="F66" s="115">
        <f t="shared" si="19"/>
        <v>0</v>
      </c>
      <c r="G66" s="116">
        <f t="shared" si="19"/>
        <v>0</v>
      </c>
      <c r="H66" s="115">
        <f t="shared" si="19"/>
        <v>0</v>
      </c>
      <c r="I66" s="115">
        <f t="shared" si="19"/>
        <v>0</v>
      </c>
      <c r="J66" s="117"/>
      <c r="K66" s="117"/>
      <c r="L66" s="412" t="s">
        <v>109</v>
      </c>
      <c r="M66" s="22"/>
    </row>
    <row r="67" spans="1:13" s="23" customFormat="1" ht="18.75" customHeight="1" hidden="1">
      <c r="A67" s="433" t="s">
        <v>110</v>
      </c>
      <c r="B67" s="434"/>
      <c r="C67" s="434"/>
      <c r="D67" s="96">
        <f aca="true" t="shared" si="20" ref="D67:I67">SUM(D68:D68)</f>
        <v>15000</v>
      </c>
      <c r="E67" s="96">
        <f t="shared" si="20"/>
        <v>0</v>
      </c>
      <c r="F67" s="96">
        <f t="shared" si="20"/>
        <v>0</v>
      </c>
      <c r="G67" s="96">
        <f t="shared" si="20"/>
        <v>0</v>
      </c>
      <c r="H67" s="96">
        <f t="shared" si="20"/>
        <v>0</v>
      </c>
      <c r="I67" s="96">
        <f t="shared" si="20"/>
        <v>0</v>
      </c>
      <c r="J67" s="96"/>
      <c r="K67" s="96"/>
      <c r="L67" s="409"/>
      <c r="M67" s="22"/>
    </row>
    <row r="68" spans="1:13" s="23" customFormat="1" ht="18.75" customHeight="1" hidden="1" thickBot="1">
      <c r="A68" s="118" t="s">
        <v>91</v>
      </c>
      <c r="B68" s="82" t="s">
        <v>111</v>
      </c>
      <c r="C68" s="119">
        <v>2007</v>
      </c>
      <c r="D68" s="84">
        <v>15000</v>
      </c>
      <c r="E68" s="84">
        <f>SUM(F68,G68,H68,I68,L66)</f>
        <v>0</v>
      </c>
      <c r="F68" s="84"/>
      <c r="G68" s="85"/>
      <c r="H68" s="84"/>
      <c r="I68" s="84"/>
      <c r="J68" s="90"/>
      <c r="K68" s="90"/>
      <c r="L68" s="410"/>
      <c r="M68" s="22"/>
    </row>
    <row r="69" spans="1:13" s="23" customFormat="1" ht="40.5" customHeight="1" thickBot="1">
      <c r="A69" s="67"/>
      <c r="B69" s="68"/>
      <c r="C69" s="69"/>
      <c r="D69" s="70"/>
      <c r="E69" s="70"/>
      <c r="F69" s="70"/>
      <c r="G69" s="70"/>
      <c r="H69" s="70"/>
      <c r="I69" s="70"/>
      <c r="J69" s="70"/>
      <c r="K69" s="70"/>
      <c r="L69" s="71"/>
      <c r="M69" s="22"/>
    </row>
    <row r="70" spans="1:13" s="8" customFormat="1" ht="14.25" customHeight="1">
      <c r="A70" s="387" t="s">
        <v>2</v>
      </c>
      <c r="B70" s="389" t="s">
        <v>3</v>
      </c>
      <c r="C70" s="389" t="s">
        <v>4</v>
      </c>
      <c r="D70" s="391" t="s">
        <v>5</v>
      </c>
      <c r="E70" s="389" t="s">
        <v>6</v>
      </c>
      <c r="F70" s="393" t="s">
        <v>7</v>
      </c>
      <c r="G70" s="394"/>
      <c r="H70" s="394"/>
      <c r="I70" s="395"/>
      <c r="J70" s="7"/>
      <c r="K70" s="7"/>
      <c r="L70" s="396" t="s">
        <v>67</v>
      </c>
      <c r="M70" s="6"/>
    </row>
    <row r="71" spans="1:13" s="8" customFormat="1" ht="14.25" customHeight="1">
      <c r="A71" s="388"/>
      <c r="B71" s="390"/>
      <c r="C71" s="390"/>
      <c r="D71" s="392"/>
      <c r="E71" s="390"/>
      <c r="F71" s="399" t="s">
        <v>9</v>
      </c>
      <c r="G71" s="399" t="s">
        <v>10</v>
      </c>
      <c r="H71" s="399"/>
      <c r="I71" s="399"/>
      <c r="J71" s="9"/>
      <c r="K71" s="9"/>
      <c r="L71" s="397"/>
      <c r="M71" s="6"/>
    </row>
    <row r="72" spans="1:13" s="8" customFormat="1" ht="14.25" customHeight="1">
      <c r="A72" s="388"/>
      <c r="B72" s="390"/>
      <c r="C72" s="390"/>
      <c r="D72" s="392"/>
      <c r="E72" s="390"/>
      <c r="F72" s="400"/>
      <c r="G72" s="350" t="s">
        <v>11</v>
      </c>
      <c r="H72" s="350" t="s">
        <v>12</v>
      </c>
      <c r="I72" s="350" t="s">
        <v>68</v>
      </c>
      <c r="J72" s="10" t="s">
        <v>14</v>
      </c>
      <c r="K72" s="350" t="s">
        <v>15</v>
      </c>
      <c r="L72" s="397"/>
      <c r="M72" s="6"/>
    </row>
    <row r="73" spans="1:13" s="8" customFormat="1" ht="14.25" customHeight="1">
      <c r="A73" s="388"/>
      <c r="B73" s="390"/>
      <c r="C73" s="390"/>
      <c r="D73" s="392"/>
      <c r="E73" s="390"/>
      <c r="F73" s="400"/>
      <c r="G73" s="351"/>
      <c r="H73" s="351"/>
      <c r="I73" s="351"/>
      <c r="J73" s="11"/>
      <c r="K73" s="351"/>
      <c r="L73" s="397"/>
      <c r="M73" s="6"/>
    </row>
    <row r="74" spans="1:13" s="8" customFormat="1" ht="15" customHeight="1" thickBot="1">
      <c r="A74" s="388"/>
      <c r="B74" s="390"/>
      <c r="C74" s="390"/>
      <c r="D74" s="392"/>
      <c r="E74" s="390"/>
      <c r="F74" s="400"/>
      <c r="G74" s="351"/>
      <c r="H74" s="351"/>
      <c r="I74" s="351"/>
      <c r="J74" s="11"/>
      <c r="K74" s="352"/>
      <c r="L74" s="398"/>
      <c r="M74" s="6"/>
    </row>
    <row r="75" spans="1:13" s="18" customFormat="1" ht="10.5" customHeight="1" thickBot="1">
      <c r="A75" s="120">
        <v>1</v>
      </c>
      <c r="B75" s="121">
        <v>2</v>
      </c>
      <c r="C75" s="121">
        <v>3</v>
      </c>
      <c r="D75" s="122">
        <v>4</v>
      </c>
      <c r="E75" s="121">
        <v>5</v>
      </c>
      <c r="F75" s="121">
        <v>6</v>
      </c>
      <c r="G75" s="123">
        <v>7</v>
      </c>
      <c r="H75" s="123">
        <v>8</v>
      </c>
      <c r="I75" s="123">
        <v>9</v>
      </c>
      <c r="J75" s="123">
        <v>10</v>
      </c>
      <c r="K75" s="123">
        <v>10</v>
      </c>
      <c r="L75" s="124">
        <v>11</v>
      </c>
      <c r="M75" s="17"/>
    </row>
    <row r="76" spans="1:13" s="23" customFormat="1" ht="30.75" customHeight="1" thickBot="1">
      <c r="A76" s="422" t="s">
        <v>112</v>
      </c>
      <c r="B76" s="423"/>
      <c r="C76" s="424"/>
      <c r="D76" s="19">
        <f>D82+D77+D79+D84</f>
        <v>1015880</v>
      </c>
      <c r="E76" s="19">
        <f aca="true" t="shared" si="21" ref="E76:J76">E82+E77+E79+E84</f>
        <v>892720</v>
      </c>
      <c r="F76" s="19">
        <f t="shared" si="21"/>
        <v>680000</v>
      </c>
      <c r="G76" s="19">
        <f t="shared" si="21"/>
        <v>96860</v>
      </c>
      <c r="H76" s="19">
        <f t="shared" si="21"/>
        <v>75000</v>
      </c>
      <c r="I76" s="19">
        <f t="shared" si="21"/>
        <v>40860</v>
      </c>
      <c r="J76" s="19">
        <f t="shared" si="21"/>
        <v>0</v>
      </c>
      <c r="K76" s="19"/>
      <c r="L76" s="104"/>
      <c r="M76" s="22"/>
    </row>
    <row r="77" spans="1:13" s="23" customFormat="1" ht="19.5" customHeight="1" thickBot="1">
      <c r="A77" s="406" t="s">
        <v>113</v>
      </c>
      <c r="B77" s="407"/>
      <c r="C77" s="407"/>
      <c r="D77" s="24">
        <f aca="true" t="shared" si="22" ref="D77:K77">SUM(D78:D78)</f>
        <v>40000</v>
      </c>
      <c r="E77" s="24">
        <f t="shared" si="22"/>
        <v>40000</v>
      </c>
      <c r="F77" s="24">
        <f t="shared" si="22"/>
        <v>0</v>
      </c>
      <c r="G77" s="24">
        <f t="shared" si="22"/>
        <v>40000</v>
      </c>
      <c r="H77" s="24">
        <f t="shared" si="22"/>
        <v>0</v>
      </c>
      <c r="I77" s="24">
        <f t="shared" si="22"/>
        <v>0</v>
      </c>
      <c r="J77" s="24">
        <f t="shared" si="22"/>
        <v>0</v>
      </c>
      <c r="K77" s="25">
        <f t="shared" si="22"/>
        <v>0</v>
      </c>
      <c r="L77" s="401" t="s">
        <v>78</v>
      </c>
      <c r="M77" s="22"/>
    </row>
    <row r="78" spans="1:13" s="23" customFormat="1" ht="27.75" customHeight="1" thickBot="1" thickTop="1">
      <c r="A78" s="125" t="s">
        <v>118</v>
      </c>
      <c r="B78" s="56" t="s">
        <v>115</v>
      </c>
      <c r="C78" s="46">
        <v>2008</v>
      </c>
      <c r="D78" s="30">
        <f>E78</f>
        <v>40000</v>
      </c>
      <c r="E78" s="30">
        <f>F78+G78+H78+I78+J78</f>
        <v>40000</v>
      </c>
      <c r="F78" s="30"/>
      <c r="G78" s="30">
        <v>40000</v>
      </c>
      <c r="H78" s="30"/>
      <c r="I78" s="30"/>
      <c r="J78" s="30"/>
      <c r="K78" s="106" t="s">
        <v>116</v>
      </c>
      <c r="L78" s="402"/>
      <c r="M78" s="22"/>
    </row>
    <row r="79" spans="1:13" s="23" customFormat="1" ht="19.5" customHeight="1" thickBot="1" thickTop="1">
      <c r="A79" s="348" t="s">
        <v>117</v>
      </c>
      <c r="B79" s="349"/>
      <c r="C79" s="349"/>
      <c r="D79" s="47">
        <f aca="true" t="shared" si="23" ref="D79:K79">SUM(D80:D81)</f>
        <v>128300</v>
      </c>
      <c r="E79" s="47">
        <f t="shared" si="23"/>
        <v>21000</v>
      </c>
      <c r="F79" s="47">
        <f t="shared" si="23"/>
        <v>0</v>
      </c>
      <c r="G79" s="47">
        <f t="shared" si="23"/>
        <v>21000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113">
        <f t="shared" si="23"/>
        <v>0</v>
      </c>
      <c r="L79" s="353" t="s">
        <v>78</v>
      </c>
      <c r="M79" s="22"/>
    </row>
    <row r="80" spans="1:13" s="23" customFormat="1" ht="21.75" customHeight="1" thickTop="1">
      <c r="A80" s="125" t="s">
        <v>120</v>
      </c>
      <c r="B80" s="56" t="s">
        <v>119</v>
      </c>
      <c r="C80" s="46" t="s">
        <v>20</v>
      </c>
      <c r="D80" s="30">
        <f>E80+107300</f>
        <v>112300</v>
      </c>
      <c r="E80" s="30">
        <f>F80+G80+H80+I80+J80</f>
        <v>5000</v>
      </c>
      <c r="F80" s="30"/>
      <c r="G80" s="30">
        <v>5000</v>
      </c>
      <c r="H80" s="30"/>
      <c r="I80" s="30"/>
      <c r="J80" s="30"/>
      <c r="K80" s="403" t="s">
        <v>86</v>
      </c>
      <c r="L80" s="402"/>
      <c r="M80" s="22"/>
    </row>
    <row r="81" spans="1:13" s="23" customFormat="1" ht="27.75" customHeight="1" thickBot="1">
      <c r="A81" s="126" t="s">
        <v>123</v>
      </c>
      <c r="B81" s="127" t="s">
        <v>121</v>
      </c>
      <c r="C81" s="73">
        <v>2008</v>
      </c>
      <c r="D81" s="45">
        <f>E81</f>
        <v>16000</v>
      </c>
      <c r="E81" s="45">
        <f>F81+G81+H81+I81+J81</f>
        <v>16000</v>
      </c>
      <c r="F81" s="45"/>
      <c r="G81" s="45">
        <v>16000</v>
      </c>
      <c r="H81" s="45"/>
      <c r="I81" s="45"/>
      <c r="J81" s="45"/>
      <c r="K81" s="403"/>
      <c r="L81" s="354"/>
      <c r="M81" s="22"/>
    </row>
    <row r="82" spans="1:13" s="23" customFormat="1" ht="22.5" customHeight="1" thickBot="1" thickTop="1">
      <c r="A82" s="348" t="s">
        <v>122</v>
      </c>
      <c r="B82" s="349"/>
      <c r="C82" s="349"/>
      <c r="D82" s="47">
        <f aca="true" t="shared" si="24" ref="D82:I84">D83</f>
        <v>800000</v>
      </c>
      <c r="E82" s="47">
        <f t="shared" si="24"/>
        <v>800000</v>
      </c>
      <c r="F82" s="47">
        <f t="shared" si="24"/>
        <v>680000</v>
      </c>
      <c r="G82" s="47">
        <f t="shared" si="24"/>
        <v>20000</v>
      </c>
      <c r="H82" s="47">
        <f t="shared" si="24"/>
        <v>75000</v>
      </c>
      <c r="I82" s="47">
        <f t="shared" si="24"/>
        <v>25000</v>
      </c>
      <c r="J82" s="47"/>
      <c r="K82" s="113"/>
      <c r="L82" s="353" t="s">
        <v>43</v>
      </c>
      <c r="M82" s="22"/>
    </row>
    <row r="83" spans="1:13" s="23" customFormat="1" ht="31.5" customHeight="1" thickBot="1" thickTop="1">
      <c r="A83" s="107" t="s">
        <v>127</v>
      </c>
      <c r="B83" s="28" t="s">
        <v>124</v>
      </c>
      <c r="C83" s="79" t="s">
        <v>20</v>
      </c>
      <c r="D83" s="30">
        <f>E83</f>
        <v>800000</v>
      </c>
      <c r="E83" s="89">
        <f>SUM(F83,G83,H83,I83,L48)</f>
        <v>800000</v>
      </c>
      <c r="F83" s="30">
        <v>680000</v>
      </c>
      <c r="G83" s="53">
        <v>20000</v>
      </c>
      <c r="H83" s="30">
        <v>75000</v>
      </c>
      <c r="I83" s="30">
        <v>25000</v>
      </c>
      <c r="J83" s="89">
        <v>26400</v>
      </c>
      <c r="K83" s="31" t="s">
        <v>21</v>
      </c>
      <c r="L83" s="354"/>
      <c r="M83" s="22"/>
    </row>
    <row r="84" spans="1:13" s="23" customFormat="1" ht="22.5" customHeight="1" thickBot="1" thickTop="1">
      <c r="A84" s="348" t="s">
        <v>416</v>
      </c>
      <c r="B84" s="349"/>
      <c r="C84" s="349"/>
      <c r="D84" s="47">
        <f t="shared" si="24"/>
        <v>47580</v>
      </c>
      <c r="E84" s="47">
        <f t="shared" si="24"/>
        <v>31720</v>
      </c>
      <c r="F84" s="47">
        <f t="shared" si="24"/>
        <v>0</v>
      </c>
      <c r="G84" s="47">
        <f t="shared" si="24"/>
        <v>15860</v>
      </c>
      <c r="H84" s="47">
        <f t="shared" si="24"/>
        <v>0</v>
      </c>
      <c r="I84" s="47">
        <f t="shared" si="24"/>
        <v>15860</v>
      </c>
      <c r="J84" s="47"/>
      <c r="K84" s="113"/>
      <c r="L84" s="353" t="s">
        <v>43</v>
      </c>
      <c r="M84" s="22"/>
    </row>
    <row r="85" spans="1:13" s="23" customFormat="1" ht="31.5" customHeight="1" thickBot="1" thickTop="1">
      <c r="A85" s="107" t="s">
        <v>129</v>
      </c>
      <c r="B85" s="28" t="s">
        <v>397</v>
      </c>
      <c r="C85" s="79" t="s">
        <v>58</v>
      </c>
      <c r="D85" s="30">
        <v>47580</v>
      </c>
      <c r="E85" s="89">
        <f>SUM(F85,G85,H85,I85,L50)</f>
        <v>31720</v>
      </c>
      <c r="F85" s="30"/>
      <c r="G85" s="53">
        <v>15860</v>
      </c>
      <c r="H85" s="30"/>
      <c r="I85" s="30">
        <v>15860</v>
      </c>
      <c r="J85" s="89">
        <v>26400</v>
      </c>
      <c r="K85" s="31" t="s">
        <v>407</v>
      </c>
      <c r="L85" s="354"/>
      <c r="M85" s="22"/>
    </row>
    <row r="86" spans="1:13" s="23" customFormat="1" ht="23.25" customHeight="1" thickBot="1">
      <c r="A86" s="428" t="s">
        <v>125</v>
      </c>
      <c r="B86" s="429"/>
      <c r="C86" s="429"/>
      <c r="D86" s="19">
        <f aca="true" t="shared" si="25" ref="D86:I86">D87+D90+D92</f>
        <v>1133000</v>
      </c>
      <c r="E86" s="19">
        <f t="shared" si="25"/>
        <v>722800</v>
      </c>
      <c r="F86" s="19">
        <f t="shared" si="25"/>
        <v>0</v>
      </c>
      <c r="G86" s="19">
        <f t="shared" si="25"/>
        <v>247800</v>
      </c>
      <c r="H86" s="19">
        <f t="shared" si="25"/>
        <v>450000</v>
      </c>
      <c r="I86" s="19">
        <f t="shared" si="25"/>
        <v>25000</v>
      </c>
      <c r="J86" s="19">
        <f>J87+J90</f>
        <v>0</v>
      </c>
      <c r="K86" s="19"/>
      <c r="L86" s="129"/>
      <c r="M86" s="22"/>
    </row>
    <row r="87" spans="1:13" s="23" customFormat="1" ht="18.75" customHeight="1" thickBot="1">
      <c r="A87" s="406" t="s">
        <v>126</v>
      </c>
      <c r="B87" s="407"/>
      <c r="C87" s="407"/>
      <c r="D87" s="24">
        <f aca="true" t="shared" si="26" ref="D87:I87">SUM(D88:D89)</f>
        <v>583000</v>
      </c>
      <c r="E87" s="24">
        <f t="shared" si="26"/>
        <v>172800</v>
      </c>
      <c r="F87" s="24">
        <f t="shared" si="26"/>
        <v>0</v>
      </c>
      <c r="G87" s="24">
        <f t="shared" si="26"/>
        <v>97800</v>
      </c>
      <c r="H87" s="24">
        <f t="shared" si="26"/>
        <v>75000</v>
      </c>
      <c r="I87" s="24">
        <f t="shared" si="26"/>
        <v>0</v>
      </c>
      <c r="J87" s="24">
        <f>J89</f>
        <v>0</v>
      </c>
      <c r="K87" s="25"/>
      <c r="L87" s="130"/>
      <c r="M87" s="22"/>
    </row>
    <row r="88" spans="1:13" s="23" customFormat="1" ht="23.25" customHeight="1" thickTop="1">
      <c r="A88" s="109" t="s">
        <v>133</v>
      </c>
      <c r="B88" s="28" t="s">
        <v>128</v>
      </c>
      <c r="C88" s="110" t="s">
        <v>20</v>
      </c>
      <c r="D88" s="30">
        <f>E88+9000</f>
        <v>76000</v>
      </c>
      <c r="E88" s="30">
        <f>SUM(F88,G88,H88,I88,L88)</f>
        <v>67000</v>
      </c>
      <c r="F88" s="30"/>
      <c r="G88" s="30">
        <v>67000</v>
      </c>
      <c r="H88" s="30"/>
      <c r="I88" s="30"/>
      <c r="J88" s="30"/>
      <c r="K88" s="30"/>
      <c r="L88" s="442" t="s">
        <v>43</v>
      </c>
      <c r="M88" s="22"/>
    </row>
    <row r="89" spans="1:13" s="23" customFormat="1" ht="30" customHeight="1" thickBot="1">
      <c r="A89" s="131" t="s">
        <v>138</v>
      </c>
      <c r="B89" s="42" t="s">
        <v>130</v>
      </c>
      <c r="C89" s="132" t="s">
        <v>25</v>
      </c>
      <c r="D89" s="45">
        <v>507000</v>
      </c>
      <c r="E89" s="45">
        <f>SUM(F89,G89,H89,I89,L87)</f>
        <v>105800</v>
      </c>
      <c r="F89" s="45"/>
      <c r="G89" s="45">
        <v>30800</v>
      </c>
      <c r="H89" s="45">
        <v>75000</v>
      </c>
      <c r="I89" s="45"/>
      <c r="J89" s="45"/>
      <c r="K89" s="133" t="s">
        <v>131</v>
      </c>
      <c r="L89" s="354"/>
      <c r="M89" s="22"/>
    </row>
    <row r="90" spans="1:13" s="23" customFormat="1" ht="22.5" customHeight="1" thickBot="1" thickTop="1">
      <c r="A90" s="348" t="s">
        <v>132</v>
      </c>
      <c r="B90" s="349"/>
      <c r="C90" s="349"/>
      <c r="D90" s="47">
        <f aca="true" t="shared" si="27" ref="D90:J92">SUM(D91:D91)</f>
        <v>500000</v>
      </c>
      <c r="E90" s="47">
        <f t="shared" si="27"/>
        <v>500000</v>
      </c>
      <c r="F90" s="47">
        <f t="shared" si="27"/>
        <v>0</v>
      </c>
      <c r="G90" s="47">
        <f t="shared" si="27"/>
        <v>100000</v>
      </c>
      <c r="H90" s="47">
        <f t="shared" si="27"/>
        <v>375000</v>
      </c>
      <c r="I90" s="47">
        <f t="shared" si="27"/>
        <v>25000</v>
      </c>
      <c r="J90" s="47">
        <f t="shared" si="27"/>
        <v>0</v>
      </c>
      <c r="K90" s="113"/>
      <c r="L90" s="128"/>
      <c r="M90" s="22"/>
    </row>
    <row r="91" spans="1:13" s="23" customFormat="1" ht="39.75" thickBot="1" thickTop="1">
      <c r="A91" s="111" t="s">
        <v>141</v>
      </c>
      <c r="B91" s="100" t="s">
        <v>134</v>
      </c>
      <c r="C91" s="108" t="s">
        <v>20</v>
      </c>
      <c r="D91" s="89">
        <f>E91</f>
        <v>500000</v>
      </c>
      <c r="E91" s="102">
        <f>SUM(F91,G91,H91,I91,)</f>
        <v>500000</v>
      </c>
      <c r="F91" s="102"/>
      <c r="G91" s="103">
        <v>100000</v>
      </c>
      <c r="H91" s="102">
        <v>375000</v>
      </c>
      <c r="I91" s="102">
        <v>25000</v>
      </c>
      <c r="J91" s="103"/>
      <c r="K91" s="31" t="s">
        <v>135</v>
      </c>
      <c r="L91" s="91"/>
      <c r="M91" s="22"/>
    </row>
    <row r="92" spans="1:13" s="23" customFormat="1" ht="22.5" customHeight="1" thickBot="1" thickTop="1">
      <c r="A92" s="348" t="s">
        <v>408</v>
      </c>
      <c r="B92" s="349"/>
      <c r="C92" s="349"/>
      <c r="D92" s="47">
        <f t="shared" si="27"/>
        <v>50000</v>
      </c>
      <c r="E92" s="47">
        <f t="shared" si="27"/>
        <v>50000</v>
      </c>
      <c r="F92" s="47">
        <f t="shared" si="27"/>
        <v>0</v>
      </c>
      <c r="G92" s="47">
        <f t="shared" si="27"/>
        <v>50000</v>
      </c>
      <c r="H92" s="47">
        <f t="shared" si="27"/>
        <v>0</v>
      </c>
      <c r="I92" s="47">
        <f t="shared" si="27"/>
        <v>0</v>
      </c>
      <c r="J92" s="47">
        <f t="shared" si="27"/>
        <v>0</v>
      </c>
      <c r="K92" s="113"/>
      <c r="L92" s="128"/>
      <c r="M92" s="22"/>
    </row>
    <row r="93" spans="1:13" s="23" customFormat="1" ht="34.5" thickTop="1">
      <c r="A93" s="109" t="s">
        <v>143</v>
      </c>
      <c r="B93" s="28" t="s">
        <v>399</v>
      </c>
      <c r="C93" s="110">
        <v>2008</v>
      </c>
      <c r="D93" s="30">
        <v>50000</v>
      </c>
      <c r="E93" s="30">
        <f>SUM(F93,G93,H93,I93,)</f>
        <v>50000</v>
      </c>
      <c r="F93" s="30"/>
      <c r="G93" s="53">
        <v>50000</v>
      </c>
      <c r="H93" s="30"/>
      <c r="I93" s="30"/>
      <c r="J93" s="53"/>
      <c r="K93" s="31" t="s">
        <v>409</v>
      </c>
      <c r="L93" s="97"/>
      <c r="M93" s="22"/>
    </row>
    <row r="94" spans="1:13" s="23" customFormat="1" ht="20.25" customHeight="1" thickBot="1">
      <c r="A94" s="67"/>
      <c r="B94" s="68"/>
      <c r="C94" s="69"/>
      <c r="D94" s="70"/>
      <c r="E94" s="70"/>
      <c r="F94" s="70"/>
      <c r="G94" s="70"/>
      <c r="H94" s="70"/>
      <c r="I94" s="70"/>
      <c r="J94" s="70"/>
      <c r="K94" s="70"/>
      <c r="L94" s="71"/>
      <c r="M94" s="22"/>
    </row>
    <row r="95" spans="1:13" s="8" customFormat="1" ht="14.25" customHeight="1">
      <c r="A95" s="387" t="s">
        <v>2</v>
      </c>
      <c r="B95" s="389" t="s">
        <v>3</v>
      </c>
      <c r="C95" s="389" t="s">
        <v>4</v>
      </c>
      <c r="D95" s="391" t="s">
        <v>5</v>
      </c>
      <c r="E95" s="389" t="s">
        <v>6</v>
      </c>
      <c r="F95" s="393" t="s">
        <v>7</v>
      </c>
      <c r="G95" s="394"/>
      <c r="H95" s="394"/>
      <c r="I95" s="395"/>
      <c r="J95" s="7"/>
      <c r="K95" s="7"/>
      <c r="L95" s="396" t="s">
        <v>67</v>
      </c>
      <c r="M95" s="6"/>
    </row>
    <row r="96" spans="1:13" s="8" customFormat="1" ht="14.25" customHeight="1">
      <c r="A96" s="388"/>
      <c r="B96" s="390"/>
      <c r="C96" s="390"/>
      <c r="D96" s="392"/>
      <c r="E96" s="390"/>
      <c r="F96" s="399" t="s">
        <v>9</v>
      </c>
      <c r="G96" s="399" t="s">
        <v>10</v>
      </c>
      <c r="H96" s="399"/>
      <c r="I96" s="399"/>
      <c r="J96" s="9"/>
      <c r="K96" s="9"/>
      <c r="L96" s="397"/>
      <c r="M96" s="6"/>
    </row>
    <row r="97" spans="1:13" s="8" customFormat="1" ht="14.25" customHeight="1">
      <c r="A97" s="388"/>
      <c r="B97" s="390"/>
      <c r="C97" s="390"/>
      <c r="D97" s="392"/>
      <c r="E97" s="390"/>
      <c r="F97" s="400"/>
      <c r="G97" s="350" t="s">
        <v>11</v>
      </c>
      <c r="H97" s="350" t="s">
        <v>12</v>
      </c>
      <c r="I97" s="350" t="s">
        <v>68</v>
      </c>
      <c r="J97" s="10" t="s">
        <v>14</v>
      </c>
      <c r="K97" s="350" t="s">
        <v>15</v>
      </c>
      <c r="L97" s="397"/>
      <c r="M97" s="6"/>
    </row>
    <row r="98" spans="1:13" s="8" customFormat="1" ht="14.25" customHeight="1">
      <c r="A98" s="388"/>
      <c r="B98" s="390"/>
      <c r="C98" s="390"/>
      <c r="D98" s="392"/>
      <c r="E98" s="390"/>
      <c r="F98" s="400"/>
      <c r="G98" s="351"/>
      <c r="H98" s="351"/>
      <c r="I98" s="351"/>
      <c r="J98" s="11"/>
      <c r="K98" s="351"/>
      <c r="L98" s="397"/>
      <c r="M98" s="6"/>
    </row>
    <row r="99" spans="1:13" s="8" customFormat="1" ht="15" customHeight="1" thickBot="1">
      <c r="A99" s="388"/>
      <c r="B99" s="390"/>
      <c r="C99" s="390"/>
      <c r="D99" s="392"/>
      <c r="E99" s="390"/>
      <c r="F99" s="400"/>
      <c r="G99" s="351"/>
      <c r="H99" s="351"/>
      <c r="I99" s="351"/>
      <c r="J99" s="11"/>
      <c r="K99" s="352"/>
      <c r="L99" s="398"/>
      <c r="M99" s="6"/>
    </row>
    <row r="100" spans="1:13" s="18" customFormat="1" ht="10.5" customHeight="1" thickBot="1">
      <c r="A100" s="120">
        <v>1</v>
      </c>
      <c r="B100" s="121">
        <v>2</v>
      </c>
      <c r="C100" s="121">
        <v>3</v>
      </c>
      <c r="D100" s="122">
        <v>4</v>
      </c>
      <c r="E100" s="121">
        <v>5</v>
      </c>
      <c r="F100" s="121">
        <v>6</v>
      </c>
      <c r="G100" s="123">
        <v>7</v>
      </c>
      <c r="H100" s="123">
        <v>8</v>
      </c>
      <c r="I100" s="123">
        <v>9</v>
      </c>
      <c r="J100" s="123">
        <v>10</v>
      </c>
      <c r="K100" s="123">
        <v>10</v>
      </c>
      <c r="L100" s="124">
        <v>11</v>
      </c>
      <c r="M100" s="17"/>
    </row>
    <row r="101" spans="1:13" s="23" customFormat="1" ht="21.75" customHeight="1" thickBot="1">
      <c r="A101" s="428" t="s">
        <v>136</v>
      </c>
      <c r="B101" s="429"/>
      <c r="C101" s="429"/>
      <c r="D101" s="19">
        <f aca="true" t="shared" si="28" ref="D101:J101">D102+D107</f>
        <v>3739000</v>
      </c>
      <c r="E101" s="19">
        <f t="shared" si="28"/>
        <v>1054000</v>
      </c>
      <c r="F101" s="19">
        <f t="shared" si="28"/>
        <v>0</v>
      </c>
      <c r="G101" s="19">
        <f t="shared" si="28"/>
        <v>74000</v>
      </c>
      <c r="H101" s="19">
        <f t="shared" si="28"/>
        <v>320000</v>
      </c>
      <c r="I101" s="19">
        <f t="shared" si="28"/>
        <v>660000</v>
      </c>
      <c r="J101" s="19">
        <f t="shared" si="28"/>
        <v>0</v>
      </c>
      <c r="K101" s="20"/>
      <c r="L101" s="413" t="s">
        <v>43</v>
      </c>
      <c r="M101" s="22"/>
    </row>
    <row r="102" spans="1:13" s="23" customFormat="1" ht="22.5" customHeight="1" thickBot="1">
      <c r="A102" s="406" t="s">
        <v>137</v>
      </c>
      <c r="B102" s="407"/>
      <c r="C102" s="407"/>
      <c r="D102" s="24">
        <f aca="true" t="shared" si="29" ref="D102:J102">SUM(D103:D105)</f>
        <v>3739000</v>
      </c>
      <c r="E102" s="24">
        <f t="shared" si="29"/>
        <v>1054000</v>
      </c>
      <c r="F102" s="24">
        <f t="shared" si="29"/>
        <v>0</v>
      </c>
      <c r="G102" s="24">
        <f t="shared" si="29"/>
        <v>74000</v>
      </c>
      <c r="H102" s="24">
        <f t="shared" si="29"/>
        <v>320000</v>
      </c>
      <c r="I102" s="24">
        <f t="shared" si="29"/>
        <v>660000</v>
      </c>
      <c r="J102" s="24">
        <f t="shared" si="29"/>
        <v>0</v>
      </c>
      <c r="K102" s="25"/>
      <c r="L102" s="408"/>
      <c r="M102" s="22"/>
    </row>
    <row r="103" spans="1:13" s="23" customFormat="1" ht="23.25" customHeight="1" thickTop="1">
      <c r="A103" s="109" t="s">
        <v>410</v>
      </c>
      <c r="B103" s="28" t="s">
        <v>139</v>
      </c>
      <c r="C103" s="110" t="s">
        <v>140</v>
      </c>
      <c r="D103" s="30">
        <f>1300000+800000</f>
        <v>2100000</v>
      </c>
      <c r="E103" s="30">
        <f>SUM(F103,G103,H103,I103)</f>
        <v>1015000</v>
      </c>
      <c r="F103" s="30"/>
      <c r="G103" s="30">
        <v>35000</v>
      </c>
      <c r="H103" s="30">
        <v>320000</v>
      </c>
      <c r="I103" s="30">
        <f>330000+330000</f>
        <v>660000</v>
      </c>
      <c r="J103" s="30"/>
      <c r="K103" s="30"/>
      <c r="L103" s="409"/>
      <c r="M103" s="22"/>
    </row>
    <row r="104" spans="1:13" s="23" customFormat="1" ht="23.25" customHeight="1">
      <c r="A104" s="134" t="s">
        <v>411</v>
      </c>
      <c r="B104" s="135" t="s">
        <v>142</v>
      </c>
      <c r="C104" s="98">
        <v>2008</v>
      </c>
      <c r="D104" s="35">
        <f>E104</f>
        <v>30000</v>
      </c>
      <c r="E104" s="35">
        <f>SUM(F104,G104,H104,I104)</f>
        <v>30000</v>
      </c>
      <c r="F104" s="35"/>
      <c r="G104" s="35">
        <v>30000</v>
      </c>
      <c r="H104" s="35"/>
      <c r="I104" s="35"/>
      <c r="J104" s="35"/>
      <c r="K104" s="35"/>
      <c r="L104" s="409"/>
      <c r="M104" s="22"/>
    </row>
    <row r="105" spans="1:13" s="23" customFormat="1" ht="23.25" customHeight="1" thickBot="1">
      <c r="A105" s="134" t="s">
        <v>412</v>
      </c>
      <c r="B105" s="135" t="s">
        <v>144</v>
      </c>
      <c r="C105" s="98" t="s">
        <v>58</v>
      </c>
      <c r="D105" s="35">
        <v>1609000</v>
      </c>
      <c r="E105" s="35">
        <f>SUM(F105,G105,H105,I105)</f>
        <v>9000</v>
      </c>
      <c r="F105" s="35"/>
      <c r="G105" s="35">
        <v>9000</v>
      </c>
      <c r="H105" s="35"/>
      <c r="I105" s="35"/>
      <c r="J105" s="35"/>
      <c r="K105" s="35"/>
      <c r="L105" s="410"/>
      <c r="M105" s="22"/>
    </row>
    <row r="106" spans="1:13" s="23" customFormat="1" ht="22.5" customHeight="1" thickBot="1">
      <c r="A106" s="136"/>
      <c r="B106" s="423" t="s">
        <v>145</v>
      </c>
      <c r="C106" s="424"/>
      <c r="D106" s="137">
        <f aca="true" t="shared" si="30" ref="D106:I106">D86+D66+D63+D57+D45+D39+D23+D9+D76+D52+D101+D49</f>
        <v>25411780</v>
      </c>
      <c r="E106" s="137">
        <f t="shared" si="30"/>
        <v>13798920</v>
      </c>
      <c r="F106" s="137">
        <f t="shared" si="30"/>
        <v>7395000</v>
      </c>
      <c r="G106" s="137">
        <f t="shared" si="30"/>
        <v>2018299</v>
      </c>
      <c r="H106" s="137">
        <f t="shared" si="30"/>
        <v>2302500</v>
      </c>
      <c r="I106" s="137">
        <f t="shared" si="30"/>
        <v>2083121</v>
      </c>
      <c r="J106" s="137">
        <f>J86+J66+J63+J57+J45+J39+J23+J9+J76+J52+J101</f>
        <v>0</v>
      </c>
      <c r="K106" s="137"/>
      <c r="L106" s="20"/>
      <c r="M106" s="22"/>
    </row>
    <row r="107" spans="1:12" s="140" customFormat="1" ht="14.25" customHeight="1">
      <c r="A107" s="138"/>
      <c r="B107" s="3"/>
      <c r="C107" s="3"/>
      <c r="D107" s="4"/>
      <c r="E107" s="4"/>
      <c r="F107" s="3"/>
      <c r="G107" s="3"/>
      <c r="H107" s="4"/>
      <c r="I107" s="3"/>
      <c r="J107" s="3"/>
      <c r="K107" s="3"/>
      <c r="L107" s="139"/>
    </row>
    <row r="108" ht="18.75" customHeight="1">
      <c r="E108" s="142">
        <v>13717200</v>
      </c>
    </row>
    <row r="109" spans="5:11" ht="18.75" customHeight="1">
      <c r="E109" s="142">
        <f>E108-E106</f>
        <v>-81720</v>
      </c>
      <c r="I109" s="143"/>
      <c r="K109" s="144"/>
    </row>
    <row r="111" ht="18.75" customHeight="1">
      <c r="K111" s="145"/>
    </row>
  </sheetData>
  <mergeCells count="104">
    <mergeCell ref="A101:C101"/>
    <mergeCell ref="A102:C102"/>
    <mergeCell ref="L101:L105"/>
    <mergeCell ref="A86:C86"/>
    <mergeCell ref="L88:L89"/>
    <mergeCell ref="G96:I96"/>
    <mergeCell ref="G97:G99"/>
    <mergeCell ref="H97:H99"/>
    <mergeCell ref="I97:I99"/>
    <mergeCell ref="A82:C82"/>
    <mergeCell ref="A77:C77"/>
    <mergeCell ref="A79:C79"/>
    <mergeCell ref="A84:C84"/>
    <mergeCell ref="L47:L48"/>
    <mergeCell ref="L53:L56"/>
    <mergeCell ref="L11:L16"/>
    <mergeCell ref="L20:L22"/>
    <mergeCell ref="L33:L37"/>
    <mergeCell ref="L41:L43"/>
    <mergeCell ref="A45:C45"/>
    <mergeCell ref="A52:C52"/>
    <mergeCell ref="A76:C76"/>
    <mergeCell ref="A49:C49"/>
    <mergeCell ref="A50:C50"/>
    <mergeCell ref="A67:C67"/>
    <mergeCell ref="A70:A74"/>
    <mergeCell ref="B70:B74"/>
    <mergeCell ref="C70:C74"/>
    <mergeCell ref="A9:C9"/>
    <mergeCell ref="A10:C10"/>
    <mergeCell ref="A23:C23"/>
    <mergeCell ref="A20:C20"/>
    <mergeCell ref="A24:C24"/>
    <mergeCell ref="D3:D7"/>
    <mergeCell ref="B3:B7"/>
    <mergeCell ref="G4:I4"/>
    <mergeCell ref="E3:E7"/>
    <mergeCell ref="G5:G7"/>
    <mergeCell ref="H5:H7"/>
    <mergeCell ref="F4:F7"/>
    <mergeCell ref="C3:C7"/>
    <mergeCell ref="F3:I3"/>
    <mergeCell ref="K5:K7"/>
    <mergeCell ref="B106:C106"/>
    <mergeCell ref="A90:C90"/>
    <mergeCell ref="A64:C64"/>
    <mergeCell ref="A57:C57"/>
    <mergeCell ref="A60:C60"/>
    <mergeCell ref="A63:C63"/>
    <mergeCell ref="A87:C87"/>
    <mergeCell ref="A33:A37"/>
    <mergeCell ref="B33:B37"/>
    <mergeCell ref="A1:L1"/>
    <mergeCell ref="L66:L68"/>
    <mergeCell ref="L63:L65"/>
    <mergeCell ref="I5:I7"/>
    <mergeCell ref="L3:L7"/>
    <mergeCell ref="A46:C46"/>
    <mergeCell ref="A66:C66"/>
    <mergeCell ref="A3:A7"/>
    <mergeCell ref="A39:C39"/>
    <mergeCell ref="A40:C40"/>
    <mergeCell ref="K35:K37"/>
    <mergeCell ref="C33:C37"/>
    <mergeCell ref="D33:D37"/>
    <mergeCell ref="E33:E37"/>
    <mergeCell ref="F33:I33"/>
    <mergeCell ref="F34:F37"/>
    <mergeCell ref="G34:I34"/>
    <mergeCell ref="G35:G37"/>
    <mergeCell ref="H35:H37"/>
    <mergeCell ref="I35:I37"/>
    <mergeCell ref="D70:D74"/>
    <mergeCell ref="K72:K74"/>
    <mergeCell ref="L60:L62"/>
    <mergeCell ref="L79:L81"/>
    <mergeCell ref="K80:K81"/>
    <mergeCell ref="G71:I71"/>
    <mergeCell ref="G72:G74"/>
    <mergeCell ref="H72:H74"/>
    <mergeCell ref="I72:I74"/>
    <mergeCell ref="K50:K51"/>
    <mergeCell ref="L50:L51"/>
    <mergeCell ref="A58:C58"/>
    <mergeCell ref="L58:L59"/>
    <mergeCell ref="A53:C53"/>
    <mergeCell ref="K58:K59"/>
    <mergeCell ref="F96:F99"/>
    <mergeCell ref="L82:L83"/>
    <mergeCell ref="L77:L78"/>
    <mergeCell ref="E70:E74"/>
    <mergeCell ref="F70:I70"/>
    <mergeCell ref="L70:L74"/>
    <mergeCell ref="F71:F74"/>
    <mergeCell ref="K97:K99"/>
    <mergeCell ref="L84:L85"/>
    <mergeCell ref="A92:C92"/>
    <mergeCell ref="A95:A99"/>
    <mergeCell ref="B95:B99"/>
    <mergeCell ref="C95:C99"/>
    <mergeCell ref="D95:D99"/>
    <mergeCell ref="E95:E99"/>
    <mergeCell ref="F95:I95"/>
    <mergeCell ref="L95:L99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 XXIII/121/2008
z dnia 4 kwietnia 2008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2008-04-04T10:49:50Z</cp:lastPrinted>
  <dcterms:created xsi:type="dcterms:W3CDTF">2008-02-21T12:21:20Z</dcterms:created>
  <dcterms:modified xsi:type="dcterms:W3CDTF">2008-04-04T10:49:59Z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