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'1'!$A$1:$F$426</definedName>
    <definedName name="_xlnm.Print_Area" localSheetId="1">'2'!$A$1:$F$556</definedName>
    <definedName name="_xlnm.Print_Area" localSheetId="2">'3'!$A$1:$L$75</definedName>
  </definedNames>
  <calcPr fullCalcOnLoad="1"/>
</workbook>
</file>

<file path=xl/sharedStrings.xml><?xml version="1.0" encoding="utf-8"?>
<sst xmlns="http://schemas.openxmlformats.org/spreadsheetml/2006/main" count="1647" uniqueCount="461">
  <si>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</si>
  <si>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</si>
  <si>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</si>
  <si>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</si>
  <si>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</si>
  <si>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</si>
  <si>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</si>
  <si>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</si>
  <si>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</si>
  <si>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</si>
  <si>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</si>
  <si>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</si>
  <si>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</si>
  <si>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</si>
  <si>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</si>
  <si>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</si>
  <si>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</si>
  <si>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</si>
  <si>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</si>
  <si>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</si>
  <si>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</si>
  <si>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</si>
  <si>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</si>
  <si>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</si>
  <si>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</si>
  <si>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</si>
  <si>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</si>
  <si>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</si>
  <si>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</si>
  <si>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</si>
  <si>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</si>
  <si>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</si>
  <si>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</si>
  <si>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</si>
  <si>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</si>
  <si>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</si>
  <si>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</si>
  <si>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</si>
  <si>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</si>
  <si>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</si>
  <si>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</si>
  <si>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</si>
  <si>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</si>
  <si>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</si>
  <si>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</si>
  <si>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</si>
  <si>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</si>
  <si>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</si>
  <si>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</si>
  <si>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</si>
  <si>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</si>
  <si>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</si>
  <si>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</si>
  <si>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</si>
  <si>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</si>
  <si>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</si>
  <si>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</si>
  <si>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</si>
  <si>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</si>
  <si>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</si>
  <si>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</si>
  <si>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</si>
  <si>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</si>
  <si>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</si>
  <si>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</si>
  <si>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</si>
  <si>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</si>
  <si>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</si>
  <si>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</si>
  <si>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</si>
  <si>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</si>
  <si>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</si>
  <si>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</si>
  <si>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</si>
  <si>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</si>
  <si>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</si>
  <si>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</si>
  <si>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</si>
  <si>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</si>
  <si>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</si>
  <si>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</si>
  <si>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</si>
  <si>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</si>
  <si>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</si>
  <si>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</si>
  <si>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</si>
  <si>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</si>
  <si>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</si>
  <si>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</si>
  <si>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</si>
  <si>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</si>
  <si>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</si>
  <si>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</si>
  <si>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</si>
  <si>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</si>
  <si>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</si>
  <si>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</si>
  <si>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</si>
  <si>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</si>
  <si>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</si>
  <si>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</si>
  <si>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</si>
  <si>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</si>
  <si>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</si>
  <si>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</si>
  <si>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</si>
  <si>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</si>
  <si>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</si>
  <si>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</si>
  <si>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</si>
  <si>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</si>
  <si>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</si>
  <si>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</si>
  <si>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</si>
  <si>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</si>
  <si>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</si>
  <si>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</si>
  <si>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</si>
  <si>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</si>
  <si>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</si>
  <si>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</si>
  <si>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</si>
  <si>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</si>
  <si>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</si>
  <si>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</si>
  <si>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</si>
  <si>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</si>
  <si>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</si>
  <si>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</si>
  <si>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</si>
  <si>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</si>
  <si>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</si>
  <si>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</si>
  <si>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</si>
  <si>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</si>
  <si>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</si>
  <si>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</si>
  <si>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</si>
  <si>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</si>
  <si>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</si>
  <si>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</si>
  <si>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</si>
  <si>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</si>
  <si>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</si>
  <si>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</si>
  <si>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</si>
  <si>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</si>
  <si>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</si>
  <si>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</si>
  <si>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</si>
  <si>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</si>
  <si>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</si>
  <si>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</si>
  <si>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</si>
  <si>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</si>
  <si>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</si>
  <si>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</si>
  <si>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</si>
  <si>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</si>
  <si>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</si>
  <si>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</si>
  <si>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</si>
  <si>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</si>
  <si>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</si>
  <si>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</si>
  <si>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</si>
  <si>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</si>
  <si>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</si>
  <si>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</si>
  <si>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</si>
  <si>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</si>
  <si>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</si>
  <si>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</si>
  <si>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</si>
  <si>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</si>
  <si>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</si>
  <si>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</si>
  <si>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</si>
  <si>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</si>
  <si>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</si>
  <si>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</si>
  <si>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</si>
  <si>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</si>
  <si>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</si>
  <si>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</si>
  <si>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</si>
  <si>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</si>
  <si>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</si>
  <si>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</si>
  <si>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</si>
  <si>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</si>
  <si>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</si>
  <si>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</si>
  <si>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</si>
  <si>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</si>
  <si>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</si>
  <si>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</si>
  <si>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</si>
  <si>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</si>
  <si>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</si>
  <si>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</si>
  <si>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</si>
  <si>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</si>
  <si>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</si>
  <si>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</si>
  <si>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</si>
  <si>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</si>
  <si>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</si>
  <si>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</si>
  <si>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</si>
  <si>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</si>
  <si>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</si>
  <si>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</si>
  <si>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</si>
  <si>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</si>
  <si>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</si>
  <si>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</si>
  <si>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</si>
  <si>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</si>
  <si>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</si>
  <si>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</si>
  <si>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</si>
  <si>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</si>
  <si>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</si>
  <si>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</si>
  <si>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</si>
  <si>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</si>
  <si>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</si>
  <si>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</si>
  <si>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</si>
  <si>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</si>
  <si>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</si>
  <si>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</si>
  <si>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</si>
  <si>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</si>
  <si>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</si>
  <si>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</si>
  <si>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0010</t>
  </si>
  <si>
    <t>0020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</si>
  <si>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</si>
  <si>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</si>
  <si>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</si>
  <si>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</si>
  <si>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</si>
  <si>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</si>
  <si>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</si>
  <si>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</si>
  <si>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</si>
  <si>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</si>
  <si>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</si>
  <si>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</si>
  <si>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</si>
  <si>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</si>
  <si>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</si>
  <si>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</si>
  <si>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</si>
  <si>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</si>
  <si>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</si>
  <si>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</si>
  <si>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</si>
  <si>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</si>
  <si>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</si>
  <si>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</si>
  <si>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</si>
  <si>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</si>
  <si>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</si>
  <si>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</si>
  <si>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</si>
  <si>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</si>
  <si>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</si>
  <si>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</si>
  <si>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</si>
  <si>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</si>
  <si>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</si>
  <si>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</si>
  <si>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</si>
  <si>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</si>
  <si>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</si>
  <si>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</si>
  <si>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</si>
  <si>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</si>
  <si>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</si>
  <si>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</si>
  <si>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</si>
  <si>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</si>
  <si>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</si>
  <si>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</si>
  <si>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</si>
  <si>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</si>
  <si>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</si>
  <si>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</si>
  <si>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</si>
  <si>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</si>
  <si>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</si>
  <si>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</si>
  <si>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</si>
  <si>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</si>
  <si>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</si>
  <si>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</si>
  <si>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Wydatki bieżące (GOPS)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</si>
  <si>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</si>
  <si>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</si>
  <si>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</si>
  <si>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</si>
  <si>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</si>
  <si>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</si>
  <si>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</si>
  <si>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</si>
  <si>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</si>
  <si>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</si>
  <si>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</si>
  <si>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</si>
  <si>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dotacja dla Gminy Chojnów</t>
  </si>
  <si>
    <t>wydatki inwestycyjne UG</t>
  </si>
  <si>
    <t>Rozbudowa kanalizacji sanitarnej w Dobrzejowie (dotacja dla GZGK Miłkowice)</t>
  </si>
  <si>
    <t>Adaptacja zaplecza św. wiejskiej Ulesie na kotłownię oraz modernizacja instal. c.o.</t>
  </si>
  <si>
    <t>Utworzenie Centrum Edukacyjno-Kulturalnego Ulesie</t>
  </si>
  <si>
    <t>Budowa sieci kanalizacji sanitarnej i wodociągowej ul. 15 Sierpnia, 11 Listopada, Konstytucji 3 Maja"</t>
  </si>
  <si>
    <t>dotacja dla GOZ na podwyższenie kwalifikacji personelu medycznego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</si>
  <si>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</si>
  <si>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</si>
  <si>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</si>
  <si>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</si>
  <si>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</si>
  <si>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</si>
  <si>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</si>
  <si>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</si>
  <si>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</si>
  <si>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</si>
  <si>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</si>
  <si>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</si>
  <si>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</si>
  <si>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</si>
  <si>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</si>
  <si>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</si>
  <si>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</si>
  <si>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</si>
  <si>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</si>
  <si>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</si>
  <si>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</si>
  <si>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</si>
  <si>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</si>
  <si>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</si>
  <si>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</si>
  <si>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</si>
  <si>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</si>
  <si>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</si>
  <si>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</si>
  <si>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dochody majątkowe</t>
  </si>
  <si>
    <t>6300</t>
  </si>
  <si>
    <t>dochody bieżące</t>
  </si>
  <si>
    <t>Wpływy z tytułu pomocy finansowej udzielanej między jednostkami samorządu terytorialnego na dofinansowanie własnych zadań inwestycyjnych i zakupów inwestycyjnych</t>
  </si>
  <si>
    <t>ZMIANA PLANU DOCHODÓW GMINY MIŁKOWICE NA ROK 2010</t>
  </si>
  <si>
    <t>środki na dofinansowanie w ramach programu wieloletniego pn."Narodowy Program Przebudowy Dróg Lokalnych 2008-2011" zadania -"Remont drogi gminnej nr 004472D w Ulesiu: droga do obwodnicy Nr 3-1045m" - pismo Wojewody Dolnośląskiego z dnia 12 lutego 2010r.</t>
  </si>
  <si>
    <t>zimowe utrzymanie dróg powiatowych</t>
  </si>
  <si>
    <t>ZMIANA PLANU WYDATKÓW GMINY MIŁKOWICE NA ROK 2010</t>
  </si>
  <si>
    <t>dotacja dla UM Lubin na przedszkole</t>
  </si>
  <si>
    <t>wynagrodzenia</t>
  </si>
  <si>
    <t>Wyposażenie świetlicy wiejskiej w Miłkowicach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</si>
  <si>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</si>
  <si>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</si>
  <si>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</si>
  <si>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</si>
  <si>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</si>
  <si>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</si>
  <si>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pozostałe wydatki bieżące (Szkolno-Gimnazjalny Zespół Szkół)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</si>
  <si>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</si>
  <si>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</si>
  <si>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</si>
  <si>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</si>
  <si>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</si>
  <si>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</si>
  <si>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</si>
  <si>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</si>
  <si>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</si>
  <si>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</si>
  <si>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</si>
  <si>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</si>
  <si>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</si>
  <si>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</si>
  <si>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</si>
  <si>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</si>
  <si>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</si>
  <si>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</si>
  <si>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</si>
  <si>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</si>
  <si>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</si>
  <si>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</si>
  <si>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</si>
  <si>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</si>
  <si>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</si>
  <si>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</si>
  <si>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</si>
  <si>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</si>
  <si>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</si>
  <si>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</si>
  <si>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</si>
  <si>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</si>
  <si>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</si>
  <si>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</si>
  <si>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</si>
  <si>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</si>
  <si>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</si>
  <si>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</si>
  <si>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</si>
  <si>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</si>
  <si>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</si>
  <si>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Remont chodników w Miłkowicach-kontynuacja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</si>
  <si>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</si>
  <si>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</si>
  <si>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</si>
  <si>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</si>
  <si>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</si>
  <si>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Zakup pompy szlamowej dla OPS Rzeszotary (fundusz sołecki Rzeszotary-Dobrzejów)</t>
  </si>
  <si>
    <t>Dział 801 : OŚWIATA I WYCHOWANIE</t>
  </si>
  <si>
    <t>Rozdział  80195: Pozostała działalność</t>
  </si>
  <si>
    <t>Założenie monitoringu wizyjnego w SP Rzeszotary (fundusz sołecki Rzeszotary-Dobrzejów)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</si>
  <si>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</si>
  <si>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</si>
  <si>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</si>
  <si>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</si>
  <si>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</si>
  <si>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</si>
  <si>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</si>
  <si>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</si>
  <si>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</si>
  <si>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</si>
  <si>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św. wiejskiej z segmentów kontenerowych w Jakuszowie</t>
  </si>
  <si>
    <t>2010-2012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</si>
  <si>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</si>
  <si>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</si>
  <si>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</si>
  <si>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</si>
  <si>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</si>
  <si>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</si>
  <si>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</si>
  <si>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</si>
  <si>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</si>
  <si>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</si>
  <si>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</si>
  <si>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</si>
  <si>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</si>
  <si>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</si>
  <si>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</si>
  <si>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</si>
  <si>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</si>
  <si>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11.214zł ze śr. F-szu sołeckiego</t>
  </si>
  <si>
    <t>dotacja z Dolnośląskiego Urzędu Wojewódzkiego na wypłatę dodatków dla pracowników socjalnych-zgodnie z pismem PS-III-3050-57/10 z dnia 08.04.2010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</si>
  <si>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</si>
  <si>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</si>
  <si>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</si>
  <si>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</si>
  <si>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dotacja celowa dla stowarzyszeń</t>
  </si>
  <si>
    <t>Rozdział  90002: Gospodarka odpadami</t>
  </si>
  <si>
    <t>Zakup pojemników do selektywnej zbiórki odpadów</t>
  </si>
  <si>
    <t>dotacja dla GZGK na "Zakup pojemników do selektywnej zbiórki odpadów"</t>
  </si>
  <si>
    <t>Remont świetlicy w Gniewomirowicach, w tym:</t>
  </si>
  <si>
    <t>dotacja celowa dla GZGK na inwestycję "Budowa sieci wodociągowej dla miejscowości Głuchowice i Kochlice"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</si>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</sst>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5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double"/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49" fontId="8" fillId="0" borderId="2" xfId="20" applyNumberFormat="1" applyFont="1" applyBorder="1" applyAlignment="1">
      <alignment horizontal="center"/>
      <protection/>
    </xf>
    <xf numFmtId="49" fontId="8" fillId="0" borderId="2" xfId="20" applyNumberFormat="1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/>
      <protection/>
    </xf>
    <xf numFmtId="3" fontId="8" fillId="0" borderId="2" xfId="20" applyNumberFormat="1" applyFont="1" applyBorder="1" applyAlignment="1">
      <alignment vertical="center"/>
      <protection/>
    </xf>
    <xf numFmtId="0" fontId="8" fillId="0" borderId="0" xfId="20" applyFont="1">
      <alignment/>
      <protection/>
    </xf>
    <xf numFmtId="49" fontId="9" fillId="0" borderId="1" xfId="20" applyNumberFormat="1" applyFont="1" applyBorder="1" applyAlignment="1">
      <alignment horizontal="center"/>
      <protection/>
    </xf>
    <xf numFmtId="49" fontId="9" fillId="0" borderId="3" xfId="20" applyNumberFormat="1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3" fontId="9" fillId="0" borderId="3" xfId="20" applyNumberFormat="1" applyFont="1" applyBorder="1" applyAlignment="1">
      <alignment vertical="center"/>
      <protection/>
    </xf>
    <xf numFmtId="0" fontId="9" fillId="0" borderId="0" xfId="20" applyFont="1">
      <alignment/>
      <protection/>
    </xf>
    <xf numFmtId="0" fontId="2" fillId="0" borderId="4" xfId="20" applyBorder="1" applyAlignment="1">
      <alignment horizontal="center"/>
      <protection/>
    </xf>
    <xf numFmtId="0" fontId="10" fillId="0" borderId="1" xfId="20" applyFont="1" applyBorder="1" applyAlignment="1">
      <alignment horizontal="center" vertical="center"/>
      <protection/>
    </xf>
    <xf numFmtId="49" fontId="2" fillId="0" borderId="5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0" fillId="0" borderId="4" xfId="20" applyFont="1" applyBorder="1" applyAlignment="1">
      <alignment horizontal="center" vertical="center"/>
      <protection/>
    </xf>
    <xf numFmtId="49" fontId="2" fillId="0" borderId="6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6" xfId="20" applyBorder="1" applyAlignment="1">
      <alignment horizontal="center"/>
      <protection/>
    </xf>
    <xf numFmtId="49" fontId="2" fillId="0" borderId="4" xfId="20" applyNumberFormat="1" applyBorder="1" applyAlignment="1">
      <alignment horizontal="center" vertical="center"/>
      <protection/>
    </xf>
    <xf numFmtId="49" fontId="9" fillId="0" borderId="7" xfId="20" applyNumberFormat="1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3" fontId="9" fillId="0" borderId="7" xfId="20" applyNumberFormat="1" applyFon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3" fontId="2" fillId="0" borderId="6" xfId="20" applyNumberFormat="1" applyBorder="1" applyAlignment="1">
      <alignment vertical="center"/>
      <protection/>
    </xf>
    <xf numFmtId="0" fontId="2" fillId="0" borderId="6" xfId="20" applyBorder="1" applyAlignment="1">
      <alignment horizontal="center" vertical="center"/>
      <protection/>
    </xf>
    <xf numFmtId="0" fontId="2" fillId="0" borderId="6" xfId="20" applyBorder="1" applyAlignment="1">
      <alignment vertical="center" wrapText="1"/>
      <protection/>
    </xf>
    <xf numFmtId="3" fontId="2" fillId="0" borderId="5" xfId="20" applyNumberFormat="1" applyBorder="1" applyAlignment="1">
      <alignment vertical="center"/>
      <protection/>
    </xf>
    <xf numFmtId="49" fontId="2" fillId="0" borderId="1" xfId="20" applyNumberFormat="1" applyBorder="1" applyAlignment="1">
      <alignment horizontal="center" vertical="center"/>
      <protection/>
    </xf>
    <xf numFmtId="0" fontId="2" fillId="0" borderId="1" xfId="20" applyBorder="1" applyAlignment="1">
      <alignment vertical="center" wrapText="1"/>
      <protection/>
    </xf>
    <xf numFmtId="0" fontId="2" fillId="0" borderId="8" xfId="20" applyBorder="1" applyAlignment="1">
      <alignment horizontal="center"/>
      <protection/>
    </xf>
    <xf numFmtId="0" fontId="10" fillId="0" borderId="9" xfId="20" applyFont="1" applyBorder="1" applyAlignment="1">
      <alignment horizontal="center" vertical="center"/>
      <protection/>
    </xf>
    <xf numFmtId="49" fontId="2" fillId="0" borderId="9" xfId="20" applyNumberFormat="1" applyBorder="1" applyAlignment="1">
      <alignment horizontal="center" vertical="center"/>
      <protection/>
    </xf>
    <xf numFmtId="0" fontId="2" fillId="0" borderId="9" xfId="20" applyBorder="1" applyAlignment="1">
      <alignment vertical="center" wrapText="1"/>
      <protection/>
    </xf>
    <xf numFmtId="3" fontId="2" fillId="0" borderId="9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/>
      <protection/>
    </xf>
    <xf numFmtId="0" fontId="11" fillId="0" borderId="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3" fontId="9" fillId="0" borderId="9" xfId="20" applyNumberFormat="1" applyFont="1" applyBorder="1" applyAlignment="1">
      <alignment vertical="center"/>
      <protection/>
    </xf>
    <xf numFmtId="3" fontId="8" fillId="0" borderId="0" xfId="20" applyNumberFormat="1" applyFont="1">
      <alignment/>
      <protection/>
    </xf>
    <xf numFmtId="0" fontId="9" fillId="0" borderId="1" xfId="20" applyFont="1" applyBorder="1" applyAlignment="1">
      <alignment horizontal="center"/>
      <protection/>
    </xf>
    <xf numFmtId="0" fontId="2" fillId="0" borderId="5" xfId="20" applyBorder="1" applyAlignment="1">
      <alignment vertical="center" wrapText="1"/>
      <protection/>
    </xf>
    <xf numFmtId="0" fontId="2" fillId="0" borderId="5" xfId="20" applyBorder="1" applyAlignment="1">
      <alignment horizont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49" fontId="2" fillId="0" borderId="6" xfId="20" applyNumberFormat="1" applyBorder="1" applyAlignment="1">
      <alignment horizontal="left" vertical="center"/>
      <protection/>
    </xf>
    <xf numFmtId="0" fontId="2" fillId="0" borderId="9" xfId="20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9" fillId="0" borderId="4" xfId="20" applyFont="1" applyBorder="1" applyAlignment="1">
      <alignment horizontal="center"/>
      <protection/>
    </xf>
    <xf numFmtId="0" fontId="2" fillId="0" borderId="1" xfId="20" applyBorder="1" applyAlignment="1">
      <alignment horizontal="center" vertical="center"/>
      <protection/>
    </xf>
    <xf numFmtId="0" fontId="10" fillId="0" borderId="8" xfId="20" applyFont="1" applyBorder="1" applyAlignment="1">
      <alignment horizontal="center" vertical="center"/>
      <protection/>
    </xf>
    <xf numFmtId="49" fontId="2" fillId="0" borderId="8" xfId="20" applyNumberFormat="1" applyBorder="1" applyAlignment="1">
      <alignment horizontal="center" vertical="center"/>
      <protection/>
    </xf>
    <xf numFmtId="0" fontId="2" fillId="0" borderId="8" xfId="20" applyBorder="1" applyAlignment="1">
      <alignment vertical="center"/>
      <protection/>
    </xf>
    <xf numFmtId="3" fontId="2" fillId="0" borderId="8" xfId="20" applyNumberFormat="1" applyBorder="1" applyAlignment="1">
      <alignment vertical="center"/>
      <protection/>
    </xf>
    <xf numFmtId="0" fontId="2" fillId="0" borderId="1" xfId="20" applyBorder="1" applyAlignment="1">
      <alignment horizontal="center"/>
      <protection/>
    </xf>
    <xf numFmtId="0" fontId="8" fillId="0" borderId="2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left" vertical="center" wrapText="1"/>
      <protection/>
    </xf>
    <xf numFmtId="0" fontId="8" fillId="0" borderId="2" xfId="20" applyFont="1" applyBorder="1" applyAlignment="1">
      <alignment horizontal="center"/>
      <protection/>
    </xf>
    <xf numFmtId="0" fontId="9" fillId="0" borderId="5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3" fontId="9" fillId="0" borderId="5" xfId="20" applyNumberFormat="1" applyFont="1" applyBorder="1" applyAlignment="1">
      <alignment vertical="center"/>
      <protection/>
    </xf>
    <xf numFmtId="0" fontId="2" fillId="0" borderId="8" xfId="20" applyBorder="1" applyAlignment="1">
      <alignment horizontal="center" vertical="center"/>
      <protection/>
    </xf>
    <xf numFmtId="0" fontId="2" fillId="0" borderId="8" xfId="20" applyBorder="1" applyAlignment="1">
      <alignment vertical="center" wrapText="1"/>
      <protection/>
    </xf>
    <xf numFmtId="0" fontId="2" fillId="0" borderId="9" xfId="20" applyBorder="1" applyAlignment="1">
      <alignment horizontal="center"/>
      <protection/>
    </xf>
    <xf numFmtId="0" fontId="12" fillId="0" borderId="9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/>
      <protection/>
    </xf>
    <xf numFmtId="0" fontId="9" fillId="0" borderId="9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/>
      <protection/>
    </xf>
    <xf numFmtId="49" fontId="2" fillId="0" borderId="2" xfId="20" applyNumberFormat="1" applyBorder="1" applyAlignment="1">
      <alignment horizontal="center" vertical="center"/>
      <protection/>
    </xf>
    <xf numFmtId="49" fontId="2" fillId="0" borderId="3" xfId="20" applyNumberFormat="1" applyBorder="1" applyAlignment="1">
      <alignment horizontal="center" vertical="center"/>
      <protection/>
    </xf>
    <xf numFmtId="0" fontId="9" fillId="0" borderId="3" xfId="20" applyFont="1" applyBorder="1" applyAlignment="1">
      <alignment horizontal="left" vertical="center" wrapText="1"/>
      <protection/>
    </xf>
    <xf numFmtId="3" fontId="2" fillId="0" borderId="3" xfId="20" applyNumberFormat="1" applyBorder="1" applyAlignment="1">
      <alignment vertical="center"/>
      <protection/>
    </xf>
    <xf numFmtId="49" fontId="12" fillId="0" borderId="5" xfId="20" applyNumberFormat="1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left" vertical="center" wrapText="1"/>
      <protection/>
    </xf>
    <xf numFmtId="0" fontId="12" fillId="0" borderId="8" xfId="20" applyFont="1" applyBorder="1" applyAlignment="1">
      <alignment horizontal="center" vertical="center"/>
      <protection/>
    </xf>
    <xf numFmtId="49" fontId="12" fillId="0" borderId="8" xfId="20" applyNumberFormat="1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3" fontId="2" fillId="0" borderId="7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9" fillId="0" borderId="1" xfId="20" applyFont="1" applyBorder="1" applyAlignment="1">
      <alignment horizontal="center" vertical="center"/>
      <protection/>
    </xf>
    <xf numFmtId="49" fontId="0" fillId="0" borderId="5" xfId="20" applyNumberFormat="1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left" vertical="center" wrapText="1"/>
      <protection/>
    </xf>
    <xf numFmtId="3" fontId="0" fillId="0" borderId="5" xfId="20" applyNumberFormat="1" applyFont="1" applyBorder="1" applyAlignment="1">
      <alignment vertical="center"/>
      <protection/>
    </xf>
    <xf numFmtId="3" fontId="0" fillId="0" borderId="1" xfId="20" applyNumberFormat="1" applyFont="1" applyBorder="1" applyAlignment="1">
      <alignment vertical="center"/>
      <protection/>
    </xf>
    <xf numFmtId="0" fontId="9" fillId="0" borderId="4" xfId="20" applyFont="1" applyBorder="1" applyAlignment="1">
      <alignment horizontal="center" vertical="center"/>
      <protection/>
    </xf>
    <xf numFmtId="49" fontId="0" fillId="0" borderId="6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6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9" fillId="0" borderId="6" xfId="20" applyFont="1" applyBorder="1" applyAlignment="1">
      <alignment horizontal="center" vertical="center"/>
      <protection/>
    </xf>
    <xf numFmtId="49" fontId="9" fillId="0" borderId="9" xfId="20" applyNumberFormat="1" applyFont="1" applyBorder="1" applyAlignment="1">
      <alignment horizontal="center" vertical="center"/>
      <protection/>
    </xf>
    <xf numFmtId="3" fontId="9" fillId="0" borderId="0" xfId="20" applyNumberFormat="1" applyFont="1">
      <alignment/>
      <protection/>
    </xf>
    <xf numFmtId="0" fontId="9" fillId="0" borderId="2" xfId="20" applyFont="1" applyBorder="1" applyAlignment="1">
      <alignment horizontal="center" vertical="center"/>
      <protection/>
    </xf>
    <xf numFmtId="3" fontId="11" fillId="0" borderId="2" xfId="20" applyNumberFormat="1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2" fillId="0" borderId="3" xfId="20" applyFont="1" applyBorder="1" applyAlignment="1">
      <alignment horizontal="center" vertical="center"/>
      <protection/>
    </xf>
    <xf numFmtId="3" fontId="5" fillId="0" borderId="3" xfId="20" applyNumberFormat="1" applyFont="1" applyBorder="1" applyAlignment="1">
      <alignment vertical="center"/>
      <protection/>
    </xf>
    <xf numFmtId="0" fontId="12" fillId="0" borderId="7" xfId="20" applyFont="1" applyBorder="1" applyAlignment="1">
      <alignment horizontal="center" vertical="center"/>
      <protection/>
    </xf>
    <xf numFmtId="3" fontId="5" fillId="0" borderId="7" xfId="20" applyNumberFormat="1" applyFont="1" applyBorder="1" applyAlignment="1">
      <alignment vertical="center"/>
      <protection/>
    </xf>
    <xf numFmtId="0" fontId="9" fillId="0" borderId="9" xfId="20" applyFont="1" applyBorder="1" applyAlignment="1">
      <alignment horizontal="left" vertical="center" wrapText="1"/>
      <protection/>
    </xf>
    <xf numFmtId="0" fontId="12" fillId="0" borderId="5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left" vertical="center" wrapText="1"/>
      <protection/>
    </xf>
    <xf numFmtId="0" fontId="6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4" xfId="20" applyFont="1" applyBorder="1" applyAlignment="1">
      <alignment vertical="center" wrapText="1"/>
      <protection/>
    </xf>
    <xf numFmtId="0" fontId="15" fillId="0" borderId="4" xfId="20" applyFont="1" applyBorder="1" applyAlignment="1">
      <alignment horizontal="right" vertical="center" wrapText="1"/>
      <protection/>
    </xf>
    <xf numFmtId="3" fontId="2" fillId="0" borderId="4" xfId="20" applyNumberFormat="1" applyFont="1" applyBorder="1" applyAlignment="1">
      <alignment horizontal="center" vertical="center"/>
      <protection/>
    </xf>
    <xf numFmtId="3" fontId="2" fillId="0" borderId="4" xfId="20" applyNumberFormat="1" applyBorder="1" applyAlignment="1">
      <alignment horizontal="center" vertical="center"/>
      <protection/>
    </xf>
    <xf numFmtId="3" fontId="9" fillId="0" borderId="1" xfId="20" applyNumberFormat="1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3" fontId="9" fillId="0" borderId="6" xfId="20" applyNumberFormat="1" applyFont="1" applyBorder="1" applyAlignment="1">
      <alignment vertical="center"/>
      <protection/>
    </xf>
    <xf numFmtId="0" fontId="15" fillId="0" borderId="6" xfId="20" applyFont="1" applyBorder="1" applyAlignment="1">
      <alignment horizontal="right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9" fontId="9" fillId="0" borderId="0" xfId="20" applyNumberFormat="1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right" vertical="center" wrapText="1"/>
      <protection/>
    </xf>
    <xf numFmtId="0" fontId="9" fillId="0" borderId="12" xfId="20" applyFont="1" applyBorder="1" applyAlignment="1">
      <alignment horizontal="center"/>
      <protection/>
    </xf>
    <xf numFmtId="49" fontId="9" fillId="0" borderId="13" xfId="20" applyNumberFormat="1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2" fillId="0" borderId="12" xfId="20" applyBorder="1" applyAlignment="1">
      <alignment horizontal="center"/>
      <protection/>
    </xf>
    <xf numFmtId="0" fontId="7" fillId="0" borderId="12" xfId="20" applyFont="1" applyBorder="1" applyAlignment="1">
      <alignment horizontal="center" vertical="center"/>
      <protection/>
    </xf>
    <xf numFmtId="3" fontId="8" fillId="0" borderId="18" xfId="20" applyNumberFormat="1" applyFont="1" applyBorder="1" applyAlignment="1">
      <alignment vertical="center"/>
      <protection/>
    </xf>
    <xf numFmtId="49" fontId="9" fillId="0" borderId="19" xfId="20" applyNumberFormat="1" applyFon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3" fontId="10" fillId="0" borderId="6" xfId="20" applyNumberFormat="1" applyFon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13" xfId="20" applyNumberFormat="1" applyBorder="1" applyAlignment="1">
      <alignment horizontal="center" vertical="center"/>
      <protection/>
    </xf>
    <xf numFmtId="49" fontId="2" fillId="0" borderId="19" xfId="20" applyNumberFormat="1" applyBorder="1" applyAlignment="1">
      <alignment horizontal="center" vertical="center"/>
      <protection/>
    </xf>
    <xf numFmtId="49" fontId="2" fillId="0" borderId="15" xfId="20" applyNumberForma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12" xfId="21" applyBorder="1" applyAlignment="1">
      <alignment horizontal="center"/>
      <protection/>
    </xf>
    <xf numFmtId="0" fontId="2" fillId="0" borderId="19" xfId="20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9" fillId="0" borderId="12" xfId="20" applyNumberFormat="1" applyFont="1" applyBorder="1" applyAlignment="1">
      <alignment horizontal="center"/>
      <protection/>
    </xf>
    <xf numFmtId="0" fontId="9" fillId="0" borderId="21" xfId="20" applyFont="1" applyBorder="1" applyAlignment="1">
      <alignment horizontal="center"/>
      <protection/>
    </xf>
    <xf numFmtId="0" fontId="9" fillId="0" borderId="22" xfId="20" applyFont="1" applyBorder="1" applyAlignment="1">
      <alignment horizontal="center" vertical="center"/>
      <protection/>
    </xf>
    <xf numFmtId="49" fontId="2" fillId="0" borderId="23" xfId="20" applyNumberForma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vertical="center"/>
      <protection/>
    </xf>
    <xf numFmtId="49" fontId="9" fillId="0" borderId="20" xfId="20" applyNumberFormat="1" applyFont="1" applyBorder="1" applyAlignment="1">
      <alignment horizontal="center" vertical="center"/>
      <protection/>
    </xf>
    <xf numFmtId="0" fontId="15" fillId="0" borderId="9" xfId="20" applyFont="1" applyBorder="1" applyAlignment="1">
      <alignment horizontal="right" vertical="center" wrapText="1"/>
      <protection/>
    </xf>
    <xf numFmtId="0" fontId="2" fillId="0" borderId="8" xfId="20" applyFont="1" applyBorder="1" applyAlignment="1">
      <alignment vertical="center" wrapText="1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20" applyFont="1" applyBorder="1" applyAlignment="1">
      <alignment vertical="center" wrapText="1"/>
      <protection/>
    </xf>
    <xf numFmtId="0" fontId="2" fillId="0" borderId="1" xfId="20" applyFont="1" applyBorder="1" applyAlignment="1">
      <alignment vertical="center" wrapText="1"/>
      <protection/>
    </xf>
    <xf numFmtId="49" fontId="2" fillId="0" borderId="7" xfId="20" applyNumberFormat="1" applyFont="1" applyBorder="1" applyAlignment="1">
      <alignment horizontal="center" vertical="center"/>
      <protection/>
    </xf>
    <xf numFmtId="0" fontId="2" fillId="0" borderId="7" xfId="20" applyBorder="1" applyAlignment="1">
      <alignment vertical="center"/>
      <protection/>
    </xf>
    <xf numFmtId="3" fontId="11" fillId="0" borderId="18" xfId="20" applyNumberFormat="1" applyFont="1" applyBorder="1" applyAlignment="1">
      <alignment vertical="center"/>
      <protection/>
    </xf>
    <xf numFmtId="0" fontId="2" fillId="0" borderId="15" xfId="20" applyBorder="1" applyAlignment="1">
      <alignment horizontal="center" vertical="center"/>
      <protection/>
    </xf>
    <xf numFmtId="0" fontId="2" fillId="0" borderId="7" xfId="20" applyBorder="1" applyAlignment="1">
      <alignment horizontal="center" vertical="center"/>
      <protection/>
    </xf>
    <xf numFmtId="49" fontId="2" fillId="0" borderId="11" xfId="20" applyNumberFormat="1" applyFont="1" applyBorder="1" applyAlignment="1">
      <alignment horizontal="center" vertical="center"/>
      <protection/>
    </xf>
    <xf numFmtId="0" fontId="2" fillId="0" borderId="11" xfId="20" applyFont="1" applyBorder="1" applyAlignment="1">
      <alignment vertical="center" wrapText="1"/>
      <protection/>
    </xf>
    <xf numFmtId="0" fontId="2" fillId="0" borderId="10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/>
      <protection/>
    </xf>
    <xf numFmtId="49" fontId="12" fillId="0" borderId="7" xfId="20" applyNumberFormat="1" applyFont="1" applyBorder="1" applyAlignment="1">
      <alignment horizontal="center" vertical="center"/>
      <protection/>
    </xf>
    <xf numFmtId="3" fontId="2" fillId="0" borderId="7" xfId="20" applyNumberFormat="1" applyBorder="1" applyAlignment="1">
      <alignment horizontal="center" vertical="center"/>
      <protection/>
    </xf>
    <xf numFmtId="3" fontId="2" fillId="0" borderId="11" xfId="20" applyNumberFormat="1" applyBorder="1" applyAlignment="1">
      <alignment horizontal="center" vertical="center"/>
      <protection/>
    </xf>
    <xf numFmtId="0" fontId="2" fillId="0" borderId="7" xfId="20" applyFont="1" applyBorder="1" applyAlignment="1">
      <alignment horizontal="left" vertical="center" wrapText="1"/>
      <protection/>
    </xf>
    <xf numFmtId="3" fontId="2" fillId="0" borderId="1" xfId="20" applyNumberFormat="1" applyBorder="1" applyAlignment="1">
      <alignment horizontal="center" vertical="center"/>
      <protection/>
    </xf>
    <xf numFmtId="49" fontId="8" fillId="0" borderId="24" xfId="20" applyNumberFormat="1" applyFont="1" applyBorder="1" applyAlignment="1">
      <alignment horizontal="center"/>
      <protection/>
    </xf>
    <xf numFmtId="49" fontId="9" fillId="0" borderId="25" xfId="20" applyNumberFormat="1" applyFont="1" applyBorder="1" applyAlignment="1">
      <alignment horizontal="center" vertical="center"/>
      <protection/>
    </xf>
    <xf numFmtId="4" fontId="2" fillId="0" borderId="1" xfId="20" applyNumberFormat="1" applyBorder="1" applyAlignment="1">
      <alignment vertical="center"/>
      <protection/>
    </xf>
    <xf numFmtId="4" fontId="2" fillId="0" borderId="4" xfId="20" applyNumberFormat="1" applyBorder="1" applyAlignment="1">
      <alignment vertical="center"/>
      <protection/>
    </xf>
    <xf numFmtId="4" fontId="9" fillId="0" borderId="7" xfId="20" applyNumberFormat="1" applyFont="1" applyBorder="1" applyAlignment="1">
      <alignment vertical="center"/>
      <protection/>
    </xf>
    <xf numFmtId="4" fontId="2" fillId="0" borderId="6" xfId="20" applyNumberFormat="1" applyBorder="1" applyAlignment="1">
      <alignment vertical="center"/>
      <protection/>
    </xf>
    <xf numFmtId="4" fontId="2" fillId="0" borderId="5" xfId="20" applyNumberFormat="1" applyBorder="1" applyAlignment="1">
      <alignment vertical="center"/>
      <protection/>
    </xf>
    <xf numFmtId="0" fontId="7" fillId="0" borderId="26" xfId="20" applyFont="1" applyBorder="1" applyAlignment="1">
      <alignment horizontal="center" vertical="center"/>
      <protection/>
    </xf>
    <xf numFmtId="49" fontId="9" fillId="0" borderId="23" xfId="20" applyNumberFormat="1" applyFont="1" applyBorder="1" applyAlignment="1">
      <alignment horizontal="center" vertical="center"/>
      <protection/>
    </xf>
    <xf numFmtId="4" fontId="2" fillId="0" borderId="7" xfId="20" applyNumberFormat="1" applyBorder="1" applyAlignment="1">
      <alignment vertical="center"/>
      <protection/>
    </xf>
    <xf numFmtId="4" fontId="6" fillId="0" borderId="0" xfId="20" applyNumberFormat="1" applyFont="1">
      <alignment/>
      <protection/>
    </xf>
    <xf numFmtId="3" fontId="9" fillId="0" borderId="9" xfId="20" applyNumberFormat="1" applyFont="1" applyBorder="1" applyAlignment="1">
      <alignment horizontal="center" vertical="center"/>
      <protection/>
    </xf>
    <xf numFmtId="49" fontId="2" fillId="0" borderId="17" xfId="20" applyNumberFormat="1" applyBorder="1" applyAlignment="1">
      <alignment horizontal="center" vertical="center"/>
      <protection/>
    </xf>
    <xf numFmtId="0" fontId="2" fillId="0" borderId="7" xfId="20" applyBorder="1" applyAlignment="1">
      <alignment vertical="center" wrapText="1"/>
      <protection/>
    </xf>
    <xf numFmtId="0" fontId="17" fillId="0" borderId="22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2" xfId="18" applyFont="1" applyBorder="1" applyAlignment="1">
      <alignment horizontal="right" vertical="center" wrapText="1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20" xfId="20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8" xfId="18" applyNumberFormat="1" applyFont="1" applyBorder="1" applyAlignment="1">
      <alignment horizontal="center"/>
      <protection/>
    </xf>
    <xf numFmtId="3" fontId="20" fillId="0" borderId="20" xfId="18" applyNumberFormat="1" applyFont="1" applyBorder="1" applyAlignment="1">
      <alignment horizontal="center"/>
      <protection/>
    </xf>
    <xf numFmtId="0" fontId="15" fillId="0" borderId="19" xfId="20" applyFont="1" applyBorder="1" applyAlignment="1">
      <alignment horizontal="right" vertical="center" wrapText="1"/>
      <protection/>
    </xf>
    <xf numFmtId="49" fontId="9" fillId="0" borderId="15" xfId="20" applyNumberFormat="1" applyFont="1" applyBorder="1" applyAlignment="1">
      <alignment horizontal="center" vertical="center"/>
      <protection/>
    </xf>
    <xf numFmtId="3" fontId="9" fillId="0" borderId="4" xfId="20" applyNumberFormat="1" applyFont="1" applyBorder="1" applyAlignment="1">
      <alignment vertical="center"/>
      <protection/>
    </xf>
    <xf numFmtId="0" fontId="15" fillId="0" borderId="13" xfId="20" applyFont="1" applyBorder="1" applyAlignment="1">
      <alignment horizontal="right" vertical="center" wrapText="1"/>
      <protection/>
    </xf>
    <xf numFmtId="49" fontId="9" fillId="0" borderId="29" xfId="20" applyNumberFormat="1" applyFont="1" applyBorder="1" applyAlignment="1">
      <alignment horizontal="center" vertical="center"/>
      <protection/>
    </xf>
    <xf numFmtId="0" fontId="2" fillId="0" borderId="11" xfId="20" applyBorder="1" applyAlignment="1">
      <alignment vertical="center"/>
      <protection/>
    </xf>
    <xf numFmtId="0" fontId="2" fillId="0" borderId="9" xfId="20" applyBorder="1" applyAlignment="1">
      <alignment vertical="center"/>
      <protection/>
    </xf>
    <xf numFmtId="0" fontId="2" fillId="0" borderId="14" xfId="20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3" fontId="15" fillId="0" borderId="9" xfId="20" applyNumberFormat="1" applyFont="1" applyBorder="1" applyAlignment="1">
      <alignment vertical="center"/>
      <protection/>
    </xf>
    <xf numFmtId="3" fontId="2" fillId="0" borderId="7" xfId="20" applyNumberFormat="1" applyBorder="1" applyAlignment="1">
      <alignment horizontal="right" vertical="center"/>
      <protection/>
    </xf>
    <xf numFmtId="0" fontId="2" fillId="0" borderId="9" xfId="20" applyFont="1" applyBorder="1" applyAlignment="1">
      <alignment vertical="center"/>
      <protection/>
    </xf>
    <xf numFmtId="0" fontId="2" fillId="0" borderId="0" xfId="20" applyBorder="1">
      <alignment/>
      <protection/>
    </xf>
    <xf numFmtId="3" fontId="11" fillId="0" borderId="0" xfId="20" applyNumberFormat="1" applyFont="1" applyAlignment="1">
      <alignment vertical="center"/>
      <protection/>
    </xf>
    <xf numFmtId="0" fontId="15" fillId="0" borderId="30" xfId="20" applyFont="1" applyBorder="1" applyAlignment="1">
      <alignment horizontal="right" vertical="center" wrapText="1"/>
      <protection/>
    </xf>
    <xf numFmtId="3" fontId="20" fillId="0" borderId="28" xfId="18" applyNumberFormat="1" applyFont="1" applyFill="1" applyBorder="1" applyAlignment="1">
      <alignment horizontal="center" vertical="center"/>
      <protection/>
    </xf>
    <xf numFmtId="3" fontId="9" fillId="0" borderId="28" xfId="20" applyNumberFormat="1" applyFont="1" applyBorder="1" applyAlignment="1">
      <alignment vertical="center"/>
      <protection/>
    </xf>
    <xf numFmtId="0" fontId="2" fillId="0" borderId="9" xfId="20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9" xfId="20" applyBorder="1" applyAlignment="1">
      <alignment vertical="center" wrapText="1"/>
      <protection/>
    </xf>
    <xf numFmtId="3" fontId="2" fillId="0" borderId="29" xfId="20" applyNumberFormat="1" applyBorder="1" applyAlignment="1">
      <alignment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2" fillId="0" borderId="11" xfId="20" applyBorder="1" applyAlignment="1">
      <alignment vertical="center" wrapText="1"/>
      <protection/>
    </xf>
    <xf numFmtId="3" fontId="2" fillId="0" borderId="11" xfId="20" applyNumberFormat="1" applyBorder="1" applyAlignment="1">
      <alignment vertical="center"/>
      <protection/>
    </xf>
    <xf numFmtId="0" fontId="15" fillId="0" borderId="25" xfId="20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2" xfId="20" applyNumberFormat="1" applyFont="1" applyBorder="1" applyAlignment="1">
      <alignment horizontal="center" vertical="center"/>
      <protection/>
    </xf>
    <xf numFmtId="3" fontId="21" fillId="0" borderId="5" xfId="20" applyNumberFormat="1" applyFont="1" applyBorder="1" applyAlignment="1">
      <alignment horizontal="center" vertical="center"/>
      <protection/>
    </xf>
    <xf numFmtId="49" fontId="2" fillId="0" borderId="31" xfId="20" applyNumberFormat="1" applyBorder="1" applyAlignment="1">
      <alignment horizontal="center" vertical="center"/>
      <protection/>
    </xf>
    <xf numFmtId="3" fontId="2" fillId="0" borderId="28" xfId="20" applyNumberFormat="1" applyBorder="1" applyAlignment="1">
      <alignment vertical="center"/>
      <protection/>
    </xf>
    <xf numFmtId="49" fontId="2" fillId="0" borderId="32" xfId="20" applyNumberFormat="1" applyBorder="1" applyAlignment="1">
      <alignment horizontal="center" vertical="center"/>
      <protection/>
    </xf>
    <xf numFmtId="3" fontId="2" fillId="0" borderId="33" xfId="20" applyNumberFormat="1" applyBorder="1" applyAlignment="1">
      <alignment vertical="center"/>
      <protection/>
    </xf>
    <xf numFmtId="3" fontId="2" fillId="0" borderId="19" xfId="20" applyNumberFormat="1" applyFont="1" applyBorder="1" applyAlignment="1">
      <alignment vertical="center"/>
      <protection/>
    </xf>
    <xf numFmtId="0" fontId="20" fillId="0" borderId="33" xfId="20" applyFont="1" applyBorder="1" applyAlignment="1">
      <alignment horizontal="right" vertical="center" wrapText="1"/>
      <protection/>
    </xf>
    <xf numFmtId="0" fontId="20" fillId="0" borderId="19" xfId="20" applyFont="1" applyBorder="1" applyAlignment="1">
      <alignment horizontal="right" vertical="center" wrapText="1"/>
      <protection/>
    </xf>
    <xf numFmtId="0" fontId="2" fillId="0" borderId="21" xfId="20" applyBorder="1" applyAlignment="1">
      <alignment horizontal="center"/>
      <protection/>
    </xf>
    <xf numFmtId="0" fontId="10" fillId="0" borderId="22" xfId="20" applyFont="1" applyBorder="1" applyAlignment="1">
      <alignment horizontal="center" vertical="center"/>
      <protection/>
    </xf>
    <xf numFmtId="49" fontId="2" fillId="0" borderId="25" xfId="20" applyNumberFormat="1" applyBorder="1" applyAlignment="1">
      <alignment horizontal="center" vertical="center"/>
      <protection/>
    </xf>
    <xf numFmtId="0" fontId="15" fillId="0" borderId="22" xfId="20" applyFont="1" applyBorder="1" applyAlignment="1">
      <alignment horizontal="right" vertical="center" wrapText="1"/>
      <protection/>
    </xf>
    <xf numFmtId="3" fontId="2" fillId="0" borderId="9" xfId="20" applyNumberForma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horizontal="center"/>
      <protection/>
    </xf>
    <xf numFmtId="3" fontId="20" fillId="0" borderId="5" xfId="20" applyNumberFormat="1" applyFont="1" applyBorder="1" applyAlignment="1">
      <alignment horizontal="center" vertical="center"/>
      <protection/>
    </xf>
    <xf numFmtId="0" fontId="2" fillId="0" borderId="20" xfId="20" applyFont="1" applyBorder="1" applyAlignment="1">
      <alignment vertical="center" wrapText="1"/>
      <protection/>
    </xf>
    <xf numFmtId="0" fontId="15" fillId="0" borderId="17" xfId="20" applyFont="1" applyBorder="1" applyAlignment="1">
      <alignment horizontal="right" vertical="center" wrapText="1"/>
      <protection/>
    </xf>
    <xf numFmtId="49" fontId="9" fillId="0" borderId="16" xfId="20" applyNumberFormat="1" applyFont="1" applyBorder="1" applyAlignment="1">
      <alignment horizontal="center" vertical="center"/>
      <protection/>
    </xf>
    <xf numFmtId="0" fontId="8" fillId="0" borderId="24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/>
      <protection/>
    </xf>
    <xf numFmtId="3" fontId="2" fillId="0" borderId="9" xfId="20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31" xfId="20" applyFont="1" applyBorder="1" applyAlignment="1">
      <alignment horizontal="center" vertical="center"/>
      <protection/>
    </xf>
    <xf numFmtId="0" fontId="11" fillId="0" borderId="24" xfId="20" applyFont="1" applyBorder="1" applyAlignment="1">
      <alignment horizontal="center" vertical="center"/>
      <protection/>
    </xf>
    <xf numFmtId="49" fontId="2" fillId="0" borderId="11" xfId="20" applyNumberFormat="1" applyBorder="1" applyAlignment="1">
      <alignment horizontal="center" vertical="center"/>
      <protection/>
    </xf>
    <xf numFmtId="4" fontId="11" fillId="0" borderId="2" xfId="20" applyNumberFormat="1" applyFont="1" applyBorder="1" applyAlignment="1">
      <alignment vertical="center"/>
      <protection/>
    </xf>
    <xf numFmtId="4" fontId="2" fillId="0" borderId="9" xfId="20" applyNumberFormat="1" applyBorder="1" applyAlignment="1">
      <alignment vertical="center"/>
      <protection/>
    </xf>
    <xf numFmtId="4" fontId="8" fillId="0" borderId="2" xfId="20" applyNumberFormat="1" applyFont="1" applyBorder="1" applyAlignment="1">
      <alignment vertical="center"/>
      <protection/>
    </xf>
    <xf numFmtId="4" fontId="9" fillId="0" borderId="9" xfId="20" applyNumberFormat="1" applyFont="1" applyBorder="1" applyAlignment="1">
      <alignment vertical="center"/>
      <protection/>
    </xf>
    <xf numFmtId="0" fontId="12" fillId="0" borderId="14" xfId="20" applyFont="1" applyBorder="1" applyAlignment="1">
      <alignment horizontal="center"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9" fillId="0" borderId="34" xfId="20" applyFont="1" applyBorder="1" applyAlignment="1">
      <alignment horizontal="center" vertical="center"/>
      <protection/>
    </xf>
    <xf numFmtId="0" fontId="15" fillId="0" borderId="33" xfId="20" applyFont="1" applyBorder="1" applyAlignment="1">
      <alignment horizontal="right" vertical="center" wrapText="1"/>
      <protection/>
    </xf>
    <xf numFmtId="4" fontId="8" fillId="0" borderId="0" xfId="20" applyNumberFormat="1" applyFont="1">
      <alignment/>
      <protection/>
    </xf>
    <xf numFmtId="49" fontId="0" fillId="0" borderId="13" xfId="20" applyNumberFormat="1" applyFont="1" applyBorder="1" applyAlignment="1">
      <alignment horizontal="center" vertical="center"/>
      <protection/>
    </xf>
    <xf numFmtId="49" fontId="0" fillId="0" borderId="19" xfId="20" applyNumberFormat="1" applyFont="1" applyBorder="1" applyAlignment="1">
      <alignment horizontal="center" vertical="center"/>
      <protection/>
    </xf>
    <xf numFmtId="3" fontId="21" fillId="0" borderId="6" xfId="20" applyNumberFormat="1" applyFont="1" applyBorder="1" applyAlignment="1">
      <alignment horizontal="center" vertical="center"/>
      <protection/>
    </xf>
    <xf numFmtId="0" fontId="15" fillId="0" borderId="22" xfId="20" applyFont="1" applyBorder="1" applyAlignment="1">
      <alignment horizontal="left" vertical="center" wrapText="1"/>
      <protection/>
    </xf>
    <xf numFmtId="3" fontId="21" fillId="0" borderId="28" xfId="20" applyNumberFormat="1" applyFont="1" applyBorder="1" applyAlignment="1">
      <alignment horizontal="center" vertical="center"/>
      <protection/>
    </xf>
    <xf numFmtId="3" fontId="21" fillId="0" borderId="8" xfId="20" applyNumberFormat="1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3" fontId="0" fillId="0" borderId="9" xfId="20" applyNumberFormat="1" applyFont="1" applyBorder="1" applyAlignment="1">
      <alignment vertical="center"/>
      <protection/>
    </xf>
    <xf numFmtId="3" fontId="10" fillId="0" borderId="8" xfId="20" applyNumberFormat="1" applyFont="1" applyBorder="1" applyAlignment="1">
      <alignment horizontal="center" vertical="center"/>
      <protection/>
    </xf>
    <xf numFmtId="0" fontId="15" fillId="0" borderId="27" xfId="20" applyFont="1" applyBorder="1" applyAlignment="1">
      <alignment horizontal="right" vertical="center" wrapText="1"/>
      <protection/>
    </xf>
    <xf numFmtId="3" fontId="8" fillId="0" borderId="35" xfId="20" applyNumberFormat="1" applyFont="1" applyBorder="1" applyAlignment="1">
      <alignment vertical="center"/>
      <protection/>
    </xf>
    <xf numFmtId="0" fontId="15" fillId="0" borderId="12" xfId="20" applyFont="1" applyBorder="1" applyAlignment="1">
      <alignment/>
      <protection/>
    </xf>
    <xf numFmtId="0" fontId="15" fillId="0" borderId="0" xfId="20" applyFont="1" applyBorder="1" applyAlignment="1">
      <alignment/>
      <protection/>
    </xf>
    <xf numFmtId="0" fontId="15" fillId="0" borderId="15" xfId="20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2" xfId="20" applyBorder="1" applyAlignment="1">
      <alignment horizontal="center" vertical="center"/>
      <protection/>
    </xf>
    <xf numFmtId="49" fontId="2" fillId="0" borderId="22" xfId="20" applyNumberForma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8" fillId="0" borderId="0" xfId="20" applyFont="1" applyAlignment="1">
      <alignment vertical="center"/>
      <protection/>
    </xf>
    <xf numFmtId="0" fontId="15" fillId="0" borderId="36" xfId="20" applyFont="1" applyBorder="1" applyAlignment="1">
      <alignment vertical="center" wrapText="1"/>
      <protection/>
    </xf>
    <xf numFmtId="0" fontId="15" fillId="0" borderId="28" xfId="20" applyFont="1" applyBorder="1" applyAlignment="1">
      <alignment horizontal="center" vertical="center" wrapText="1"/>
      <protection/>
    </xf>
    <xf numFmtId="0" fontId="15" fillId="0" borderId="37" xfId="20" applyFont="1" applyBorder="1" applyAlignment="1">
      <alignment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29" xfId="20" applyFont="1" applyBorder="1" applyAlignment="1">
      <alignment horizontal="right" vertical="center" wrapText="1"/>
      <protection/>
    </xf>
    <xf numFmtId="0" fontId="15" fillId="0" borderId="38" xfId="20" applyFont="1" applyBorder="1" applyAlignment="1">
      <alignment vertical="center" wrapText="1"/>
      <protection/>
    </xf>
    <xf numFmtId="0" fontId="15" fillId="0" borderId="6" xfId="20" applyFont="1" applyBorder="1" applyAlignment="1">
      <alignment horizontal="center" vertical="center" wrapText="1"/>
      <protection/>
    </xf>
    <xf numFmtId="3" fontId="20" fillId="0" borderId="4" xfId="20" applyNumberFormat="1" applyFont="1" applyBorder="1" applyAlignment="1">
      <alignment horizontal="center" vertical="center"/>
      <protection/>
    </xf>
    <xf numFmtId="49" fontId="12" fillId="0" borderId="13" xfId="20" applyNumberFormat="1" applyFont="1" applyBorder="1" applyAlignment="1">
      <alignment horizontal="center" vertical="center"/>
      <protection/>
    </xf>
    <xf numFmtId="49" fontId="12" fillId="0" borderId="17" xfId="20" applyNumberFormat="1" applyFont="1" applyBorder="1" applyAlignment="1">
      <alignment horizontal="center" vertical="center"/>
      <protection/>
    </xf>
    <xf numFmtId="0" fontId="15" fillId="0" borderId="20" xfId="20" applyFont="1" applyBorder="1" applyAlignment="1">
      <alignment horizontal="right" vertical="center" wrapText="1"/>
      <protection/>
    </xf>
    <xf numFmtId="3" fontId="2" fillId="0" borderId="7" xfId="20" applyNumberFormat="1" applyFont="1" applyBorder="1" applyAlignment="1">
      <alignment vertical="center"/>
      <protection/>
    </xf>
    <xf numFmtId="0" fontId="15" fillId="0" borderId="23" xfId="20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0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49" fontId="2" fillId="0" borderId="28" xfId="20" applyNumberFormat="1" applyBorder="1" applyAlignment="1">
      <alignment horizontal="center" vertical="center"/>
      <protection/>
    </xf>
    <xf numFmtId="49" fontId="2" fillId="0" borderId="28" xfId="20" applyNumberFormat="1" applyFont="1" applyBorder="1" applyAlignment="1">
      <alignment horizontal="center" vertical="center"/>
      <protection/>
    </xf>
    <xf numFmtId="0" fontId="2" fillId="0" borderId="28" xfId="20" applyBorder="1" applyAlignment="1">
      <alignment vertical="center"/>
      <protection/>
    </xf>
    <xf numFmtId="49" fontId="2" fillId="0" borderId="8" xfId="20" applyNumberFormat="1" applyFont="1" applyBorder="1" applyAlignment="1">
      <alignment horizontal="center" vertical="center"/>
      <protection/>
    </xf>
    <xf numFmtId="49" fontId="2" fillId="0" borderId="10" xfId="20" applyNumberFormat="1" applyBorder="1" applyAlignment="1">
      <alignment horizontal="center" vertical="center"/>
      <protection/>
    </xf>
    <xf numFmtId="4" fontId="13" fillId="0" borderId="2" xfId="20" applyNumberFormat="1" applyFont="1" applyBorder="1" applyAlignment="1">
      <alignment vertical="center"/>
      <protection/>
    </xf>
    <xf numFmtId="0" fontId="20" fillId="0" borderId="28" xfId="20" applyFont="1" applyBorder="1" applyAlignment="1">
      <alignment horizontal="center" vertical="center" wrapText="1"/>
      <protection/>
    </xf>
    <xf numFmtId="0" fontId="20" fillId="0" borderId="1" xfId="20" applyFont="1" applyBorder="1" applyAlignment="1">
      <alignment horizontal="center" vertical="center" wrapText="1"/>
      <protection/>
    </xf>
    <xf numFmtId="3" fontId="2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20" fillId="0" borderId="9" xfId="20" applyNumberFormat="1" applyFont="1" applyBorder="1" applyAlignment="1">
      <alignment horizontal="center" vertical="center"/>
      <protection/>
    </xf>
    <xf numFmtId="0" fontId="15" fillId="0" borderId="28" xfId="20" applyFont="1" applyBorder="1" applyAlignment="1">
      <alignment vertical="center" wrapText="1"/>
      <protection/>
    </xf>
    <xf numFmtId="0" fontId="15" fillId="0" borderId="8" xfId="20" applyFont="1" applyBorder="1" applyAlignment="1">
      <alignment vertical="center" wrapText="1"/>
      <protection/>
    </xf>
    <xf numFmtId="3" fontId="20" fillId="0" borderId="28" xfId="20" applyNumberFormat="1" applyFont="1" applyBorder="1" applyAlignment="1">
      <alignment horizontal="center" vertical="center" wrapText="1"/>
      <protection/>
    </xf>
    <xf numFmtId="3" fontId="20" fillId="0" borderId="8" xfId="20" applyNumberFormat="1" applyFont="1" applyBorder="1" applyAlignment="1">
      <alignment horizontal="center" vertical="center" wrapText="1"/>
      <protection/>
    </xf>
    <xf numFmtId="3" fontId="21" fillId="0" borderId="7" xfId="20" applyNumberFormat="1" applyFont="1" applyBorder="1" applyAlignment="1">
      <alignment horizontal="center" vertical="center"/>
      <protection/>
    </xf>
    <xf numFmtId="0" fontId="15" fillId="0" borderId="23" xfId="20" applyFont="1" applyBorder="1" applyAlignment="1">
      <alignment horizontal="right" vertical="center" wrapText="1"/>
      <protection/>
    </xf>
    <xf numFmtId="3" fontId="21" fillId="0" borderId="4" xfId="20" applyNumberFormat="1" applyFont="1" applyBorder="1" applyAlignment="1">
      <alignment horizontal="center" vertical="center"/>
      <protection/>
    </xf>
    <xf numFmtId="49" fontId="9" fillId="0" borderId="27" xfId="20" applyNumberFormat="1" applyFont="1" applyBorder="1" applyAlignment="1">
      <alignment horizontal="center" vertical="center"/>
      <protection/>
    </xf>
    <xf numFmtId="3" fontId="21" fillId="0" borderId="19" xfId="20" applyNumberFormat="1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3" fontId="21" fillId="0" borderId="9" xfId="20" applyNumberFormat="1" applyFont="1" applyBorder="1" applyAlignment="1">
      <alignment horizontal="center" vertical="center"/>
      <protection/>
    </xf>
    <xf numFmtId="49" fontId="2" fillId="0" borderId="30" xfId="20" applyNumberForma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 wrapText="1"/>
      <protection/>
    </xf>
    <xf numFmtId="3" fontId="20" fillId="0" borderId="39" xfId="20" applyNumberFormat="1" applyFont="1" applyBorder="1" applyAlignment="1">
      <alignment horizontal="center" vertical="center" wrapText="1"/>
      <protection/>
    </xf>
    <xf numFmtId="0" fontId="15" fillId="0" borderId="27" xfId="18" applyFont="1" applyBorder="1" applyAlignment="1">
      <alignment horizontal="right" vertical="center" wrapText="1"/>
      <protection/>
    </xf>
    <xf numFmtId="0" fontId="15" fillId="0" borderId="29" xfId="18" applyFont="1" applyBorder="1" applyAlignment="1">
      <alignment horizontal="right" vertical="center" wrapText="1"/>
      <protection/>
    </xf>
    <xf numFmtId="0" fontId="15" fillId="0" borderId="22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/>
      <protection/>
    </xf>
    <xf numFmtId="0" fontId="10" fillId="0" borderId="20" xfId="20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vertical="center" wrapText="1"/>
      <protection/>
    </xf>
    <xf numFmtId="0" fontId="2" fillId="0" borderId="8" xfId="20" applyBorder="1" applyAlignment="1">
      <alignment vertical="top" wrapText="1"/>
      <protection/>
    </xf>
    <xf numFmtId="0" fontId="2" fillId="0" borderId="9" xfId="20" applyFont="1" applyBorder="1" applyAlignment="1">
      <alignment vertical="top" wrapText="1"/>
      <protection/>
    </xf>
    <xf numFmtId="3" fontId="21" fillId="0" borderId="16" xfId="20" applyNumberFormat="1" applyFont="1" applyBorder="1" applyAlignment="1">
      <alignment horizontal="center" vertical="center"/>
      <protection/>
    </xf>
    <xf numFmtId="49" fontId="9" fillId="0" borderId="14" xfId="20" applyNumberFormat="1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left" vertical="center" wrapText="1"/>
      <protection/>
    </xf>
    <xf numFmtId="0" fontId="15" fillId="0" borderId="40" xfId="20" applyFont="1" applyBorder="1" applyAlignment="1">
      <alignment horizontal="right" vertical="top" wrapText="1"/>
      <protection/>
    </xf>
    <xf numFmtId="3" fontId="20" fillId="0" borderId="33" xfId="20" applyNumberFormat="1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/>
      <protection/>
    </xf>
    <xf numFmtId="0" fontId="15" fillId="0" borderId="20" xfId="20" applyFont="1" applyBorder="1" applyAlignment="1">
      <alignment horizontal="left" vertical="center" wrapText="1"/>
      <protection/>
    </xf>
    <xf numFmtId="3" fontId="20" fillId="0" borderId="20" xfId="18" applyNumberFormat="1" applyFont="1" applyFill="1" applyBorder="1" applyAlignment="1">
      <alignment horizontal="center" vertical="center"/>
      <protection/>
    </xf>
    <xf numFmtId="0" fontId="9" fillId="0" borderId="26" xfId="20" applyFont="1" applyBorder="1" applyAlignment="1">
      <alignment horizontal="center"/>
      <protection/>
    </xf>
    <xf numFmtId="0" fontId="8" fillId="0" borderId="41" xfId="20" applyFont="1" applyBorder="1" applyAlignment="1">
      <alignment horizontal="center" vertical="center"/>
      <protection/>
    </xf>
    <xf numFmtId="49" fontId="0" fillId="0" borderId="7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left" vertical="center" wrapText="1"/>
      <protection/>
    </xf>
    <xf numFmtId="49" fontId="9" fillId="0" borderId="30" xfId="20" applyNumberFormat="1" applyFont="1" applyBorder="1" applyAlignment="1">
      <alignment horizontal="center" vertical="center"/>
      <protection/>
    </xf>
    <xf numFmtId="0" fontId="8" fillId="0" borderId="41" xfId="20" applyFont="1" applyBorder="1" applyAlignment="1">
      <alignment vertical="center"/>
      <protection/>
    </xf>
    <xf numFmtId="0" fontId="9" fillId="0" borderId="31" xfId="20" applyFont="1" applyBorder="1" applyAlignment="1">
      <alignment vertical="center"/>
      <protection/>
    </xf>
    <xf numFmtId="0" fontId="2" fillId="0" borderId="1" xfId="20" applyBorder="1" applyAlignment="1">
      <alignment horizontal="center" vertical="center" wrapText="1"/>
      <protection/>
    </xf>
    <xf numFmtId="3" fontId="20" fillId="0" borderId="9" xfId="20" applyNumberFormat="1" applyFont="1" applyBorder="1" applyAlignment="1">
      <alignment horizontal="center" vertical="center" wrapText="1"/>
      <protection/>
    </xf>
    <xf numFmtId="3" fontId="21" fillId="0" borderId="33" xfId="20" applyNumberFormat="1" applyFont="1" applyBorder="1" applyAlignment="1">
      <alignment horizontal="center" vertical="center"/>
      <protection/>
    </xf>
    <xf numFmtId="3" fontId="20" fillId="0" borderId="6" xfId="20" applyNumberFormat="1" applyFont="1" applyBorder="1" applyAlignment="1">
      <alignment horizontal="center" vertical="center" wrapText="1"/>
      <protection/>
    </xf>
    <xf numFmtId="3" fontId="20" fillId="0" borderId="19" xfId="20" applyNumberFormat="1" applyFont="1" applyBorder="1" applyAlignment="1">
      <alignment horizontal="center" vertical="center" wrapText="1"/>
      <protection/>
    </xf>
    <xf numFmtId="3" fontId="20" fillId="0" borderId="20" xfId="20" applyNumberFormat="1" applyFont="1" applyBorder="1" applyAlignment="1">
      <alignment horizontal="center" vertical="center" wrapText="1"/>
      <protection/>
    </xf>
    <xf numFmtId="3" fontId="20" fillId="0" borderId="28" xfId="18" applyNumberFormat="1" applyFont="1" applyBorder="1" applyAlignment="1">
      <alignment horizontal="center"/>
      <protection/>
    </xf>
    <xf numFmtId="3" fontId="13" fillId="0" borderId="2" xfId="20" applyNumberFormat="1" applyFont="1" applyBorder="1" applyAlignment="1">
      <alignment vertical="center"/>
      <protection/>
    </xf>
    <xf numFmtId="3" fontId="20" fillId="0" borderId="28" xfId="20" applyNumberFormat="1" applyFont="1" applyBorder="1" applyAlignment="1">
      <alignment vertical="center" wrapText="1"/>
      <protection/>
    </xf>
    <xf numFmtId="3" fontId="20" fillId="0" borderId="1" xfId="20" applyNumberFormat="1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2" fontId="9" fillId="0" borderId="30" xfId="20" applyNumberFormat="1" applyFont="1" applyBorder="1" applyAlignment="1">
      <alignment horizontal="center" vertical="center"/>
      <protection/>
    </xf>
    <xf numFmtId="2" fontId="15" fillId="0" borderId="30" xfId="20" applyNumberFormat="1" applyFont="1" applyBorder="1" applyAlignment="1">
      <alignment horizontal="right" vertical="center" wrapText="1"/>
      <protection/>
    </xf>
    <xf numFmtId="3" fontId="15" fillId="0" borderId="28" xfId="20" applyNumberFormat="1" applyFont="1" applyBorder="1" applyAlignment="1">
      <alignment horizontal="center" vertical="center" wrapText="1"/>
      <protection/>
    </xf>
    <xf numFmtId="3" fontId="15" fillId="0" borderId="33" xfId="20" applyNumberFormat="1" applyFont="1" applyBorder="1" applyAlignment="1">
      <alignment horizontal="center" vertical="center" wrapText="1"/>
      <protection/>
    </xf>
    <xf numFmtId="3" fontId="15" fillId="0" borderId="9" xfId="20" applyNumberFormat="1" applyFont="1" applyBorder="1" applyAlignment="1">
      <alignment horizontal="center" vertical="center" wrapText="1"/>
      <protection/>
    </xf>
    <xf numFmtId="3" fontId="15" fillId="0" borderId="20" xfId="20" applyNumberFormat="1" applyFont="1" applyBorder="1" applyAlignment="1">
      <alignment horizontal="center" vertical="center" wrapText="1"/>
      <protection/>
    </xf>
    <xf numFmtId="0" fontId="4" fillId="0" borderId="0" xfId="22" applyFont="1" applyAlignment="1">
      <alignment vertical="center" wrapText="1"/>
      <protection/>
    </xf>
    <xf numFmtId="0" fontId="24" fillId="0" borderId="0" xfId="22" applyFont="1">
      <alignment/>
      <protection/>
    </xf>
    <xf numFmtId="0" fontId="25" fillId="0" borderId="0" xfId="22" applyFont="1">
      <alignment/>
      <protection/>
    </xf>
    <xf numFmtId="3" fontId="25" fillId="0" borderId="0" xfId="22" applyNumberFormat="1" applyFont="1">
      <alignment/>
      <protection/>
    </xf>
    <xf numFmtId="0" fontId="22" fillId="0" borderId="0" xfId="22" applyFont="1" applyAlignment="1">
      <alignment horizontal="right" vertical="center"/>
      <protection/>
    </xf>
    <xf numFmtId="0" fontId="26" fillId="0" borderId="0" xfId="22" applyFont="1" applyAlignment="1">
      <alignment textRotation="180"/>
      <protection/>
    </xf>
    <xf numFmtId="0" fontId="26" fillId="2" borderId="42" xfId="22" applyFont="1" applyFill="1" applyBorder="1" applyAlignment="1">
      <alignment horizontal="center" vertical="center" wrapText="1"/>
      <protection/>
    </xf>
    <xf numFmtId="0" fontId="25" fillId="0" borderId="0" xfId="22" applyFont="1" applyAlignment="1">
      <alignment vertical="center" wrapText="1"/>
      <protection/>
    </xf>
    <xf numFmtId="0" fontId="26" fillId="2" borderId="31" xfId="22" applyFont="1" applyFill="1" applyBorder="1" applyAlignment="1">
      <alignment horizontal="center" vertical="center" wrapText="1"/>
      <protection/>
    </xf>
    <xf numFmtId="0" fontId="6" fillId="2" borderId="11" xfId="22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27" fillId="0" borderId="43" xfId="22" applyFont="1" applyFill="1" applyBorder="1" applyAlignment="1">
      <alignment horizontal="center" vertical="center" wrapText="1"/>
      <protection/>
    </xf>
    <xf numFmtId="0" fontId="27" fillId="0" borderId="11" xfId="22" applyFont="1" applyFill="1" applyBorder="1" applyAlignment="1">
      <alignment horizontal="center" vertical="center" wrapText="1"/>
      <protection/>
    </xf>
    <xf numFmtId="3" fontId="22" fillId="0" borderId="11" xfId="22" applyNumberFormat="1" applyFont="1" applyFill="1" applyBorder="1" applyAlignment="1">
      <alignment horizontal="center" vertical="center" wrapText="1"/>
      <protection/>
    </xf>
    <xf numFmtId="0" fontId="22" fillId="0" borderId="11" xfId="22" applyFont="1" applyFill="1" applyBorder="1" applyAlignment="1">
      <alignment horizontal="center" vertical="center" wrapText="1"/>
      <protection/>
    </xf>
    <xf numFmtId="0" fontId="22" fillId="0" borderId="44" xfId="22" applyFont="1" applyFill="1" applyBorder="1" applyAlignment="1">
      <alignment horizontal="center" vertical="center" wrapText="1"/>
      <protection/>
    </xf>
    <xf numFmtId="0" fontId="27" fillId="0" borderId="0" xfId="22" applyFont="1" applyFill="1" applyAlignment="1">
      <alignment horizontal="center" textRotation="180"/>
      <protection/>
    </xf>
    <xf numFmtId="0" fontId="27" fillId="0" borderId="0" xfId="22" applyFont="1" applyFill="1" applyAlignment="1">
      <alignment horizontal="center" vertical="center" wrapText="1"/>
      <protection/>
    </xf>
    <xf numFmtId="3" fontId="26" fillId="0" borderId="2" xfId="22" applyNumberFormat="1" applyFont="1" applyFill="1" applyBorder="1" applyAlignment="1">
      <alignment vertical="center" wrapText="1"/>
      <protection/>
    </xf>
    <xf numFmtId="3" fontId="26" fillId="0" borderId="41" xfId="22" applyNumberFormat="1" applyFont="1" applyFill="1" applyBorder="1" applyAlignment="1">
      <alignment vertical="center" wrapText="1"/>
      <protection/>
    </xf>
    <xf numFmtId="3" fontId="2" fillId="0" borderId="18" xfId="22" applyNumberFormat="1" applyFont="1" applyFill="1" applyBorder="1" applyAlignment="1">
      <alignment vertical="center" wrapText="1"/>
      <protection/>
    </xf>
    <xf numFmtId="0" fontId="26" fillId="0" borderId="0" xfId="22" applyFont="1" applyFill="1" applyAlignment="1">
      <alignment textRotation="180"/>
      <protection/>
    </xf>
    <xf numFmtId="0" fontId="25" fillId="0" borderId="0" xfId="22" applyFont="1" applyFill="1" applyAlignment="1">
      <alignment vertical="center" wrapText="1"/>
      <protection/>
    </xf>
    <xf numFmtId="3" fontId="5" fillId="0" borderId="45" xfId="22" applyNumberFormat="1" applyFont="1" applyFill="1" applyBorder="1" applyAlignment="1">
      <alignment vertical="center" wrapText="1"/>
      <protection/>
    </xf>
    <xf numFmtId="3" fontId="5" fillId="0" borderId="46" xfId="22" applyNumberFormat="1" applyFont="1" applyFill="1" applyBorder="1" applyAlignment="1">
      <alignment vertical="center" wrapText="1"/>
      <protection/>
    </xf>
    <xf numFmtId="3" fontId="2" fillId="0" borderId="47" xfId="22" applyNumberFormat="1" applyFont="1" applyFill="1" applyBorder="1" applyAlignment="1">
      <alignment vertical="center" wrapText="1"/>
      <protection/>
    </xf>
    <xf numFmtId="0" fontId="2" fillId="0" borderId="48" xfId="22" applyFont="1" applyFill="1" applyBorder="1" applyAlignment="1">
      <alignment horizontal="center" vertical="center" wrapText="1"/>
      <protection/>
    </xf>
    <xf numFmtId="0" fontId="2" fillId="0" borderId="7" xfId="22" applyFont="1" applyFill="1" applyBorder="1" applyAlignment="1">
      <alignment vertical="center" wrapText="1"/>
      <protection/>
    </xf>
    <xf numFmtId="0" fontId="2" fillId="0" borderId="7" xfId="22" applyNumberFormat="1" applyFont="1" applyFill="1" applyBorder="1" applyAlignment="1">
      <alignment horizontal="center" vertical="center" wrapText="1"/>
      <protection/>
    </xf>
    <xf numFmtId="3" fontId="25" fillId="0" borderId="7" xfId="22" applyNumberFormat="1" applyFont="1" applyFill="1" applyBorder="1" applyAlignment="1">
      <alignment vertical="center" wrapText="1"/>
      <protection/>
    </xf>
    <xf numFmtId="3" fontId="27" fillId="0" borderId="21" xfId="22" applyNumberFormat="1" applyFont="1" applyFill="1" applyBorder="1" applyAlignment="1">
      <alignment vertical="center" wrapText="1"/>
      <protection/>
    </xf>
    <xf numFmtId="0" fontId="2" fillId="0" borderId="49" xfId="22" applyFont="1" applyFill="1" applyBorder="1" applyAlignment="1">
      <alignment horizontal="center" vertical="center" wrapText="1"/>
      <protection/>
    </xf>
    <xf numFmtId="3" fontId="25" fillId="0" borderId="7" xfId="22" applyNumberFormat="1" applyFont="1" applyFill="1" applyBorder="1" applyAlignment="1">
      <alignment horizontal="right" vertical="center" wrapText="1"/>
      <protection/>
    </xf>
    <xf numFmtId="3" fontId="28" fillId="0" borderId="7" xfId="22" applyNumberFormat="1" applyFont="1" applyFill="1" applyBorder="1" applyAlignment="1">
      <alignment horizontal="center" vertical="center" wrapText="1"/>
      <protection/>
    </xf>
    <xf numFmtId="0" fontId="2" fillId="0" borderId="9" xfId="22" applyNumberFormat="1" applyFont="1" applyFill="1" applyBorder="1" applyAlignment="1">
      <alignment horizontal="center" vertical="center" wrapText="1"/>
      <protection/>
    </xf>
    <xf numFmtId="3" fontId="23" fillId="0" borderId="9" xfId="22" applyNumberFormat="1" applyFont="1" applyFill="1" applyBorder="1" applyAlignment="1">
      <alignment vertical="center" wrapText="1"/>
      <protection/>
    </xf>
    <xf numFmtId="3" fontId="29" fillId="0" borderId="7" xfId="22" applyNumberFormat="1" applyFont="1" applyFill="1" applyBorder="1" applyAlignment="1">
      <alignment vertical="center" wrapText="1"/>
      <protection/>
    </xf>
    <xf numFmtId="3" fontId="27" fillId="0" borderId="12" xfId="22" applyNumberFormat="1" applyFont="1" applyFill="1" applyBorder="1" applyAlignment="1">
      <alignment vertical="center" wrapText="1"/>
      <protection/>
    </xf>
    <xf numFmtId="3" fontId="2" fillId="0" borderId="50" xfId="22" applyNumberFormat="1" applyFont="1" applyFill="1" applyBorder="1" applyAlignment="1">
      <alignment horizontal="center" vertical="center" wrapText="1"/>
      <protection/>
    </xf>
    <xf numFmtId="3" fontId="30" fillId="0" borderId="7" xfId="22" applyNumberFormat="1" applyFont="1" applyFill="1" applyBorder="1" applyAlignment="1">
      <alignment vertical="center" wrapText="1"/>
      <protection/>
    </xf>
    <xf numFmtId="0" fontId="2" fillId="0" borderId="9" xfId="22" applyFont="1" applyFill="1" applyBorder="1" applyAlignment="1">
      <alignment horizontal="left" vertical="center" wrapText="1"/>
      <protection/>
    </xf>
    <xf numFmtId="0" fontId="2" fillId="0" borderId="20" xfId="22" applyNumberFormat="1" applyFont="1" applyFill="1" applyBorder="1" applyAlignment="1">
      <alignment horizontal="center" vertical="center" wrapText="1"/>
      <protection/>
    </xf>
    <xf numFmtId="3" fontId="25" fillId="0" borderId="9" xfId="22" applyNumberFormat="1" applyFont="1" applyFill="1" applyBorder="1" applyAlignment="1">
      <alignment vertical="center" wrapText="1"/>
      <protection/>
    </xf>
    <xf numFmtId="3" fontId="25" fillId="0" borderId="21" xfId="22" applyNumberFormat="1" applyFont="1" applyFill="1" applyBorder="1" applyAlignment="1">
      <alignment vertical="center" wrapText="1"/>
      <protection/>
    </xf>
    <xf numFmtId="0" fontId="2" fillId="0" borderId="51" xfId="22" applyFont="1" applyFill="1" applyBorder="1" applyAlignment="1">
      <alignment horizontal="center" vertical="center" wrapText="1"/>
      <protection/>
    </xf>
    <xf numFmtId="0" fontId="2" fillId="0" borderId="52" xfId="22" applyFont="1" applyFill="1" applyBorder="1" applyAlignment="1">
      <alignment vertical="center" wrapText="1"/>
      <protection/>
    </xf>
    <xf numFmtId="1" fontId="2" fillId="0" borderId="53" xfId="22" applyNumberFormat="1" applyFont="1" applyFill="1" applyBorder="1" applyAlignment="1">
      <alignment horizontal="center" vertical="center" wrapText="1"/>
      <protection/>
    </xf>
    <xf numFmtId="3" fontId="25" fillId="0" borderId="52" xfId="22" applyNumberFormat="1" applyFont="1" applyFill="1" applyBorder="1" applyAlignment="1">
      <alignment vertical="center" wrapText="1"/>
      <protection/>
    </xf>
    <xf numFmtId="3" fontId="25" fillId="0" borderId="54" xfId="22" applyNumberFormat="1" applyFont="1" applyFill="1" applyBorder="1" applyAlignment="1">
      <alignment vertical="center" wrapText="1"/>
      <protection/>
    </xf>
    <xf numFmtId="3" fontId="2" fillId="0" borderId="55" xfId="22" applyNumberFormat="1" applyFont="1" applyFill="1" applyBorder="1" applyAlignment="1">
      <alignment vertical="center" wrapText="1"/>
      <protection/>
    </xf>
    <xf numFmtId="3" fontId="2" fillId="0" borderId="56" xfId="22" applyNumberFormat="1" applyFont="1" applyFill="1" applyBorder="1" applyAlignment="1">
      <alignment vertical="center" wrapText="1"/>
      <protection/>
    </xf>
    <xf numFmtId="0" fontId="25" fillId="0" borderId="0" xfId="22" applyFont="1" applyBorder="1">
      <alignment/>
      <protection/>
    </xf>
    <xf numFmtId="3" fontId="25" fillId="0" borderId="0" xfId="22" applyNumberFormat="1" applyFont="1" applyBorder="1">
      <alignment/>
      <protection/>
    </xf>
    <xf numFmtId="3" fontId="2" fillId="0" borderId="0" xfId="22" applyNumberFormat="1" applyFont="1" applyFill="1" applyBorder="1" applyAlignment="1">
      <alignment horizontal="center" vertical="center" wrapText="1"/>
      <protection/>
    </xf>
    <xf numFmtId="0" fontId="26" fillId="0" borderId="0" xfId="22" applyFont="1" applyBorder="1" applyAlignment="1">
      <alignment textRotation="180"/>
      <protection/>
    </xf>
    <xf numFmtId="0" fontId="6" fillId="2" borderId="10" xfId="22" applyFont="1" applyFill="1" applyBorder="1" applyAlignment="1">
      <alignment horizontal="center" vertical="center" wrapText="1"/>
      <protection/>
    </xf>
    <xf numFmtId="0" fontId="27" fillId="0" borderId="48" xfId="22" applyFont="1" applyFill="1" applyBorder="1" applyAlignment="1">
      <alignment horizontal="center" vertical="center" wrapText="1"/>
      <protection/>
    </xf>
    <xf numFmtId="0" fontId="27" fillId="0" borderId="9" xfId="22" applyFont="1" applyFill="1" applyBorder="1" applyAlignment="1">
      <alignment horizontal="center" vertical="center" wrapText="1"/>
      <protection/>
    </xf>
    <xf numFmtId="3" fontId="22" fillId="0" borderId="9" xfId="22" applyNumberFormat="1" applyFont="1" applyFill="1" applyBorder="1" applyAlignment="1">
      <alignment horizontal="center" vertical="center" wrapText="1"/>
      <protection/>
    </xf>
    <xf numFmtId="0" fontId="22" fillId="0" borderId="9" xfId="22" applyFont="1" applyFill="1" applyBorder="1" applyAlignment="1">
      <alignment horizontal="center" vertical="center" wrapText="1"/>
      <protection/>
    </xf>
    <xf numFmtId="3" fontId="26" fillId="0" borderId="2" xfId="19" applyNumberFormat="1" applyFont="1" applyFill="1" applyBorder="1" applyAlignment="1">
      <alignment vertical="center" wrapText="1"/>
      <protection/>
    </xf>
    <xf numFmtId="0" fontId="2" fillId="0" borderId="18" xfId="22" applyFont="1" applyFill="1" applyBorder="1" applyAlignment="1">
      <alignment horizontal="center" vertical="center" wrapText="1"/>
      <protection/>
    </xf>
    <xf numFmtId="0" fontId="26" fillId="0" borderId="0" xfId="19" applyFont="1" applyFill="1" applyAlignment="1">
      <alignment textRotation="180"/>
      <protection/>
    </xf>
    <xf numFmtId="0" fontId="25" fillId="0" borderId="0" xfId="19" applyFont="1" applyFill="1" applyAlignment="1">
      <alignment vertical="center" wrapText="1"/>
      <protection/>
    </xf>
    <xf numFmtId="3" fontId="5" fillId="0" borderId="57" xfId="19" applyNumberFormat="1" applyFont="1" applyFill="1" applyBorder="1" applyAlignment="1">
      <alignment vertical="center" wrapText="1"/>
      <protection/>
    </xf>
    <xf numFmtId="0" fontId="2" fillId="0" borderId="58" xfId="22" applyFont="1" applyFill="1" applyBorder="1" applyAlignment="1">
      <alignment vertical="center" wrapText="1"/>
      <protection/>
    </xf>
    <xf numFmtId="0" fontId="2" fillId="0" borderId="59" xfId="22" applyFont="1" applyFill="1" applyBorder="1" applyAlignment="1">
      <alignment horizontal="center" vertical="center" wrapText="1"/>
      <protection/>
    </xf>
    <xf numFmtId="0" fontId="2" fillId="0" borderId="60" xfId="22" applyFont="1" applyFill="1" applyBorder="1" applyAlignment="1">
      <alignment vertical="center" wrapText="1"/>
      <protection/>
    </xf>
    <xf numFmtId="1" fontId="2" fillId="0" borderId="60" xfId="22" applyNumberFormat="1" applyFont="1" applyFill="1" applyBorder="1" applyAlignment="1">
      <alignment horizontal="center" vertical="center" wrapText="1"/>
      <protection/>
    </xf>
    <xf numFmtId="3" fontId="25" fillId="0" borderId="60" xfId="22" applyNumberFormat="1" applyFont="1" applyFill="1" applyBorder="1" applyAlignment="1">
      <alignment vertical="center" wrapText="1"/>
      <protection/>
    </xf>
    <xf numFmtId="3" fontId="27" fillId="0" borderId="60" xfId="22" applyNumberFormat="1" applyFont="1" applyFill="1" applyBorder="1" applyAlignment="1">
      <alignment vertical="center" wrapText="1"/>
      <protection/>
    </xf>
    <xf numFmtId="0" fontId="2" fillId="0" borderId="0" xfId="22" applyFont="1" applyBorder="1">
      <alignment/>
      <protection/>
    </xf>
    <xf numFmtId="0" fontId="27" fillId="0" borderId="7" xfId="22" applyFont="1" applyFill="1" applyBorder="1" applyAlignment="1">
      <alignment horizontal="center" vertical="center" wrapText="1"/>
      <protection/>
    </xf>
    <xf numFmtId="3" fontId="22" fillId="0" borderId="7" xfId="22" applyNumberFormat="1" applyFont="1" applyFill="1" applyBorder="1" applyAlignment="1">
      <alignment horizontal="center" vertical="center" wrapText="1"/>
      <protection/>
    </xf>
    <xf numFmtId="0" fontId="22" fillId="0" borderId="7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vertical="center" wrapText="1"/>
      <protection/>
    </xf>
    <xf numFmtId="1" fontId="2" fillId="0" borderId="9" xfId="22" applyNumberFormat="1" applyFont="1" applyFill="1" applyBorder="1" applyAlignment="1">
      <alignment horizontal="center" vertical="center" wrapText="1"/>
      <protection/>
    </xf>
    <xf numFmtId="3" fontId="27" fillId="0" borderId="9" xfId="22" applyNumberFormat="1" applyFont="1" applyFill="1" applyBorder="1" applyAlignment="1">
      <alignment vertical="center" wrapText="1"/>
      <protection/>
    </xf>
    <xf numFmtId="1" fontId="2" fillId="0" borderId="7" xfId="22" applyNumberFormat="1" applyFont="1" applyFill="1" applyBorder="1" applyAlignment="1">
      <alignment horizontal="center" vertical="center" wrapText="1"/>
      <protection/>
    </xf>
    <xf numFmtId="3" fontId="27" fillId="0" borderId="7" xfId="22" applyNumberFormat="1" applyFont="1" applyFill="1" applyBorder="1" applyAlignment="1">
      <alignment vertical="center" wrapText="1"/>
      <protection/>
    </xf>
    <xf numFmtId="0" fontId="2" fillId="0" borderId="61" xfId="22" applyFont="1" applyFill="1" applyBorder="1" applyAlignment="1">
      <alignment horizontal="center" vertical="center" wrapText="1"/>
      <protection/>
    </xf>
    <xf numFmtId="0" fontId="2" fillId="0" borderId="10" xfId="22" applyFont="1" applyFill="1" applyBorder="1" applyAlignment="1">
      <alignment vertical="center" wrapText="1"/>
      <protection/>
    </xf>
    <xf numFmtId="1" fontId="2" fillId="0" borderId="10" xfId="22" applyNumberFormat="1" applyFont="1" applyFill="1" applyBorder="1" applyAlignment="1">
      <alignment vertical="center" wrapText="1"/>
      <protection/>
    </xf>
    <xf numFmtId="3" fontId="25" fillId="0" borderId="10" xfId="22" applyNumberFormat="1" applyFont="1" applyFill="1" applyBorder="1" applyAlignment="1">
      <alignment vertical="center" wrapText="1"/>
      <protection/>
    </xf>
    <xf numFmtId="3" fontId="25" fillId="0" borderId="62" xfId="22" applyNumberFormat="1" applyFont="1" applyFill="1" applyBorder="1" applyAlignment="1">
      <alignment vertical="center" wrapText="1"/>
      <protection/>
    </xf>
    <xf numFmtId="3" fontId="27" fillId="0" borderId="62" xfId="22" applyNumberFormat="1" applyFont="1" applyFill="1" applyBorder="1" applyAlignment="1">
      <alignment vertical="center" wrapText="1"/>
      <protection/>
    </xf>
    <xf numFmtId="0" fontId="2" fillId="0" borderId="18" xfId="22" applyFont="1" applyFill="1" applyBorder="1" applyAlignment="1">
      <alignment vertical="center" wrapText="1"/>
      <protection/>
    </xf>
    <xf numFmtId="3" fontId="5" fillId="0" borderId="63" xfId="22" applyNumberFormat="1" applyFont="1" applyFill="1" applyBorder="1" applyAlignment="1">
      <alignment vertical="center" wrapText="1"/>
      <protection/>
    </xf>
    <xf numFmtId="0" fontId="25" fillId="0" borderId="61" xfId="22" applyFont="1" applyFill="1" applyBorder="1" applyAlignment="1">
      <alignment horizontal="center" vertical="center" wrapText="1"/>
      <protection/>
    </xf>
    <xf numFmtId="1" fontId="2" fillId="0" borderId="20" xfId="22" applyNumberFormat="1" applyFont="1" applyFill="1" applyBorder="1" applyAlignment="1">
      <alignment horizontal="center" vertical="center" wrapText="1"/>
      <protection/>
    </xf>
    <xf numFmtId="3" fontId="27" fillId="0" borderId="9" xfId="22" applyNumberFormat="1" applyFont="1" applyFill="1" applyBorder="1" applyAlignment="1">
      <alignment horizontal="left" vertical="center" wrapText="1"/>
      <protection/>
    </xf>
    <xf numFmtId="3" fontId="5" fillId="0" borderId="47" xfId="22" applyNumberFormat="1" applyFont="1" applyFill="1" applyBorder="1" applyAlignment="1">
      <alignment vertical="center" wrapText="1"/>
      <protection/>
    </xf>
    <xf numFmtId="0" fontId="26" fillId="0" borderId="64" xfId="22" applyFont="1" applyFill="1" applyBorder="1" applyAlignment="1">
      <alignment vertical="center" wrapText="1"/>
      <protection/>
    </xf>
    <xf numFmtId="3" fontId="26" fillId="0" borderId="65" xfId="22" applyNumberFormat="1" applyFont="1" applyFill="1" applyBorder="1" applyAlignment="1">
      <alignment vertical="center" wrapText="1"/>
      <protection/>
    </xf>
    <xf numFmtId="3" fontId="26" fillId="0" borderId="18" xfId="22" applyNumberFormat="1" applyFont="1" applyFill="1" applyBorder="1" applyAlignment="1">
      <alignment vertical="center" wrapText="1"/>
      <protection/>
    </xf>
    <xf numFmtId="0" fontId="20" fillId="0" borderId="0" xfId="22" applyFont="1" applyAlignment="1">
      <alignment vertical="top"/>
      <protection/>
    </xf>
    <xf numFmtId="0" fontId="26" fillId="0" borderId="0" xfId="22" applyFont="1" applyAlignment="1">
      <alignment vertical="center" wrapText="1"/>
      <protection/>
    </xf>
    <xf numFmtId="3" fontId="26" fillId="0" borderId="0" xfId="22" applyNumberFormat="1" applyFont="1" applyBorder="1" applyAlignment="1">
      <alignment vertical="center" wrapText="1"/>
      <protection/>
    </xf>
    <xf numFmtId="0" fontId="32" fillId="0" borderId="0" xfId="22" applyFont="1">
      <alignment/>
      <protection/>
    </xf>
    <xf numFmtId="3" fontId="32" fillId="0" borderId="0" xfId="22" applyNumberFormat="1" applyFont="1">
      <alignment/>
      <protection/>
    </xf>
    <xf numFmtId="0" fontId="32" fillId="0" borderId="0" xfId="22" applyFont="1" applyAlignment="1">
      <alignment horizontal="right"/>
      <protection/>
    </xf>
    <xf numFmtId="0" fontId="33" fillId="0" borderId="0" xfId="22" applyFont="1">
      <alignment/>
      <protection/>
    </xf>
    <xf numFmtId="3" fontId="17" fillId="0" borderId="0" xfId="22" applyNumberFormat="1" applyFont="1">
      <alignment/>
      <protection/>
    </xf>
    <xf numFmtId="3" fontId="2" fillId="0" borderId="50" xfId="22" applyNumberFormat="1" applyFont="1" applyFill="1" applyBorder="1" applyAlignment="1">
      <alignment vertical="center" wrapText="1"/>
      <protection/>
    </xf>
    <xf numFmtId="3" fontId="2" fillId="0" borderId="66" xfId="22" applyNumberFormat="1" applyFont="1" applyFill="1" applyBorder="1" applyAlignment="1">
      <alignment horizontal="center" vertical="center" wrapText="1"/>
      <protection/>
    </xf>
    <xf numFmtId="3" fontId="2" fillId="0" borderId="55" xfId="22" applyNumberFormat="1" applyFont="1" applyFill="1" applyBorder="1" applyAlignment="1">
      <alignment horizontal="center" vertical="center" wrapText="1"/>
      <protection/>
    </xf>
    <xf numFmtId="3" fontId="2" fillId="0" borderId="67" xfId="22" applyNumberFormat="1" applyFont="1" applyFill="1" applyBorder="1" applyAlignment="1">
      <alignment horizontal="center" vertical="center" wrapText="1"/>
      <protection/>
    </xf>
    <xf numFmtId="0" fontId="6" fillId="2" borderId="9" xfId="22" applyFont="1" applyFill="1" applyBorder="1" applyAlignment="1">
      <alignment horizontal="center" vertical="center" wrapText="1"/>
      <protection/>
    </xf>
    <xf numFmtId="3" fontId="6" fillId="2" borderId="26" xfId="22" applyNumberFormat="1" applyFont="1" applyFill="1" applyBorder="1" applyAlignment="1">
      <alignment horizontal="center" vertical="center" wrapText="1"/>
      <protection/>
    </xf>
    <xf numFmtId="3" fontId="6" fillId="2" borderId="1" xfId="22" applyNumberFormat="1" applyFont="1" applyFill="1" applyBorder="1" applyAlignment="1">
      <alignment horizontal="center" vertical="center" wrapText="1"/>
      <protection/>
    </xf>
    <xf numFmtId="0" fontId="26" fillId="2" borderId="26" xfId="22" applyFont="1" applyFill="1" applyBorder="1" applyAlignment="1">
      <alignment horizontal="center" vertical="center" wrapText="1"/>
      <protection/>
    </xf>
    <xf numFmtId="0" fontId="26" fillId="2" borderId="1" xfId="22" applyFont="1" applyFill="1" applyBorder="1" applyAlignment="1">
      <alignment horizontal="center" vertical="center" wrapText="1"/>
      <protection/>
    </xf>
    <xf numFmtId="0" fontId="26" fillId="2" borderId="7" xfId="22" applyFont="1" applyFill="1" applyBorder="1" applyAlignment="1">
      <alignment horizontal="center" vertical="center" wrapText="1"/>
      <protection/>
    </xf>
    <xf numFmtId="0" fontId="26" fillId="2" borderId="11" xfId="22" applyFont="1" applyFill="1" applyBorder="1" applyAlignment="1">
      <alignment horizontal="center" vertical="center" wrapText="1"/>
      <protection/>
    </xf>
    <xf numFmtId="0" fontId="26" fillId="2" borderId="34" xfId="22" applyFont="1" applyFill="1" applyBorder="1" applyAlignment="1">
      <alignment horizontal="center" vertical="center" wrapText="1"/>
      <protection/>
    </xf>
    <xf numFmtId="0" fontId="26" fillId="2" borderId="68" xfId="22" applyFont="1" applyFill="1" applyBorder="1" applyAlignment="1">
      <alignment horizontal="center" vertical="center" wrapText="1"/>
      <protection/>
    </xf>
    <xf numFmtId="0" fontId="31" fillId="2" borderId="69" xfId="22" applyFont="1" applyFill="1" applyBorder="1" applyAlignment="1">
      <alignment horizontal="center" vertical="center" wrapText="1"/>
      <protection/>
    </xf>
    <xf numFmtId="0" fontId="31" fillId="2" borderId="70" xfId="22" applyFont="1" applyFill="1" applyBorder="1" applyAlignment="1">
      <alignment horizontal="center" vertical="center" wrapText="1"/>
      <protection/>
    </xf>
    <xf numFmtId="3" fontId="20" fillId="0" borderId="14" xfId="20" applyNumberFormat="1" applyFont="1" applyBorder="1" applyAlignment="1">
      <alignment horizontal="center" vertical="center" wrapText="1"/>
      <protection/>
    </xf>
    <xf numFmtId="3" fontId="34" fillId="0" borderId="6" xfId="20" applyNumberFormat="1" applyFont="1" applyBorder="1" applyAlignment="1">
      <alignment horizontal="center" vertical="center"/>
      <protection/>
    </xf>
    <xf numFmtId="49" fontId="2" fillId="0" borderId="27" xfId="20" applyNumberFormat="1" applyBorder="1" applyAlignment="1">
      <alignment horizontal="center" vertical="center"/>
      <protection/>
    </xf>
    <xf numFmtId="49" fontId="2" fillId="0" borderId="71" xfId="20" applyNumberFormat="1" applyBorder="1" applyAlignment="1">
      <alignment horizontal="center" vertical="center"/>
      <protection/>
    </xf>
    <xf numFmtId="0" fontId="2" fillId="0" borderId="23" xfId="20" applyBorder="1" applyAlignment="1">
      <alignment horizontal="center" vertical="center"/>
      <protection/>
    </xf>
    <xf numFmtId="3" fontId="2" fillId="0" borderId="15" xfId="20" applyNumberFormat="1" applyBorder="1" applyAlignment="1">
      <alignment vertical="center"/>
      <protection/>
    </xf>
    <xf numFmtId="4" fontId="21" fillId="0" borderId="28" xfId="20" applyNumberFormat="1" applyFont="1" applyBorder="1" applyAlignment="1">
      <alignment horizontal="center" vertical="center"/>
      <protection/>
    </xf>
    <xf numFmtId="4" fontId="21" fillId="0" borderId="5" xfId="20" applyNumberFormat="1" applyFont="1" applyBorder="1" applyAlignment="1">
      <alignment horizontal="center" vertical="center"/>
      <protection/>
    </xf>
    <xf numFmtId="4" fontId="20" fillId="0" borderId="19" xfId="20" applyNumberFormat="1" applyFont="1" applyBorder="1" applyAlignment="1">
      <alignment horizontal="center" vertical="center"/>
      <protection/>
    </xf>
    <xf numFmtId="4" fontId="20" fillId="0" borderId="6" xfId="20" applyNumberFormat="1" applyFont="1" applyBorder="1" applyAlignment="1">
      <alignment horizontal="center" vertical="center"/>
      <protection/>
    </xf>
    <xf numFmtId="4" fontId="2" fillId="0" borderId="19" xfId="20" applyNumberFormat="1" applyFont="1" applyBorder="1" applyAlignment="1">
      <alignment vertical="center"/>
      <protection/>
    </xf>
    <xf numFmtId="4" fontId="9" fillId="0" borderId="0" xfId="20" applyNumberFormat="1" applyFont="1">
      <alignment/>
      <protection/>
    </xf>
    <xf numFmtId="0" fontId="15" fillId="0" borderId="30" xfId="20" applyFont="1" applyBorder="1" applyAlignment="1">
      <alignment vertical="center" wrapText="1"/>
      <protection/>
    </xf>
    <xf numFmtId="4" fontId="20" fillId="0" borderId="6" xfId="20" applyNumberFormat="1" applyFont="1" applyBorder="1" applyAlignment="1">
      <alignment horizontal="center" vertical="center"/>
      <protection/>
    </xf>
    <xf numFmtId="3" fontId="20" fillId="0" borderId="28" xfId="20" applyNumberFormat="1" applyFont="1" applyBorder="1" applyAlignment="1">
      <alignment horizontal="center" vertical="center"/>
      <protection/>
    </xf>
    <xf numFmtId="3" fontId="15" fillId="0" borderId="28" xfId="20" applyNumberFormat="1" applyFont="1" applyBorder="1" applyAlignment="1">
      <alignment vertical="center"/>
      <protection/>
    </xf>
    <xf numFmtId="3" fontId="15" fillId="0" borderId="19" xfId="20" applyNumberFormat="1" applyFont="1" applyBorder="1" applyAlignment="1">
      <alignment vertical="center"/>
      <protection/>
    </xf>
    <xf numFmtId="3" fontId="20" fillId="0" borderId="6" xfId="20" applyNumberFormat="1" applyFont="1" applyBorder="1" applyAlignment="1">
      <alignment horizontal="center" vertical="center"/>
      <protection/>
    </xf>
    <xf numFmtId="0" fontId="15" fillId="0" borderId="71" xfId="20" applyFont="1" applyBorder="1" applyAlignment="1">
      <alignment vertical="center" wrapText="1"/>
      <protection/>
    </xf>
    <xf numFmtId="0" fontId="10" fillId="0" borderId="27" xfId="0" applyFont="1" applyBorder="1" applyAlignment="1">
      <alignment vertical="center" wrapText="1"/>
    </xf>
    <xf numFmtId="3" fontId="21" fillId="0" borderId="5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15" fillId="0" borderId="72" xfId="20" applyFont="1" applyBorder="1" applyAlignment="1">
      <alignment horizontal="center" vertical="center" wrapText="1"/>
      <protection/>
    </xf>
    <xf numFmtId="0" fontId="15" fillId="0" borderId="53" xfId="20" applyFont="1" applyBorder="1" applyAlignment="1">
      <alignment horizontal="center" vertical="center" wrapText="1"/>
      <protection/>
    </xf>
    <xf numFmtId="0" fontId="15" fillId="0" borderId="29" xfId="20" applyFont="1" applyBorder="1" applyAlignment="1">
      <alignment horizontal="center" vertical="center" wrapText="1"/>
      <protection/>
    </xf>
    <xf numFmtId="0" fontId="13" fillId="0" borderId="73" xfId="20" applyFont="1" applyBorder="1" applyAlignment="1">
      <alignment horizontal="right" vertical="center"/>
      <protection/>
    </xf>
    <xf numFmtId="0" fontId="13" fillId="0" borderId="65" xfId="20" applyFont="1" applyBorder="1" applyAlignment="1">
      <alignment horizontal="right" vertical="center"/>
      <protection/>
    </xf>
    <xf numFmtId="0" fontId="15" fillId="0" borderId="23" xfId="20" applyFont="1" applyBorder="1" applyAlignment="1">
      <alignment horizontal="right" vertical="center" wrapText="1"/>
      <protection/>
    </xf>
    <xf numFmtId="0" fontId="15" fillId="0" borderId="15" xfId="20" applyFont="1" applyBorder="1" applyAlignment="1">
      <alignment horizontal="right" vertical="center" wrapText="1"/>
      <protection/>
    </xf>
    <xf numFmtId="0" fontId="9" fillId="0" borderId="31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11" fillId="0" borderId="31" xfId="20" applyFont="1" applyBorder="1" applyAlignment="1">
      <alignment horizontal="center" vertical="center"/>
      <protection/>
    </xf>
    <xf numFmtId="0" fontId="11" fillId="0" borderId="16" xfId="20" applyFont="1" applyBorder="1" applyAlignment="1">
      <alignment horizontal="center" vertical="center"/>
      <protection/>
    </xf>
    <xf numFmtId="0" fontId="9" fillId="0" borderId="22" xfId="20" applyFont="1" applyBorder="1" applyAlignment="1">
      <alignment horizontal="center" vertical="center" wrapText="1"/>
      <protection/>
    </xf>
    <xf numFmtId="0" fontId="13" fillId="0" borderId="64" xfId="20" applyFont="1" applyBorder="1" applyAlignment="1">
      <alignment horizontal="right" vertical="center"/>
      <protection/>
    </xf>
    <xf numFmtId="0" fontId="6" fillId="3" borderId="26" xfId="20" applyFont="1" applyFill="1" applyBorder="1" applyAlignment="1">
      <alignment horizontal="center" vertical="center"/>
      <protection/>
    </xf>
    <xf numFmtId="0" fontId="6" fillId="3" borderId="10" xfId="20" applyFont="1" applyFill="1" applyBorder="1" applyAlignment="1">
      <alignment horizontal="center" vertical="center"/>
      <protection/>
    </xf>
    <xf numFmtId="0" fontId="6" fillId="3" borderId="26" xfId="20" applyFont="1" applyFill="1" applyBorder="1" applyAlignment="1">
      <alignment horizontal="center" vertical="center" wrapText="1"/>
      <protection/>
    </xf>
    <xf numFmtId="0" fontId="8" fillId="0" borderId="41" xfId="20" applyFont="1" applyBorder="1" applyAlignment="1">
      <alignment horizontal="center" vertical="center" wrapText="1"/>
      <protection/>
    </xf>
    <xf numFmtId="0" fontId="8" fillId="0" borderId="73" xfId="20" applyFont="1" applyBorder="1" applyAlignment="1">
      <alignment horizontal="center" vertical="center" wrapText="1"/>
      <protection/>
    </xf>
    <xf numFmtId="0" fontId="8" fillId="0" borderId="65" xfId="20" applyFont="1" applyBorder="1" applyAlignment="1">
      <alignment horizontal="center" vertical="center" wrapText="1"/>
      <protection/>
    </xf>
    <xf numFmtId="0" fontId="9" fillId="0" borderId="31" xfId="20" applyFont="1" applyBorder="1" applyAlignment="1">
      <alignment horizontal="center" vertical="top" wrapText="1"/>
      <protection/>
    </xf>
    <xf numFmtId="0" fontId="9" fillId="0" borderId="16" xfId="20" applyFont="1" applyBorder="1" applyAlignment="1">
      <alignment horizontal="center" vertical="top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0" fontId="15" fillId="0" borderId="74" xfId="20" applyFont="1" applyBorder="1" applyAlignment="1">
      <alignment horizontal="center" vertical="center" wrapText="1"/>
      <protection/>
    </xf>
    <xf numFmtId="0" fontId="9" fillId="0" borderId="71" xfId="20" applyFont="1" applyBorder="1" applyAlignment="1">
      <alignment horizontal="center" vertical="center"/>
      <protection/>
    </xf>
    <xf numFmtId="3" fontId="2" fillId="0" borderId="75" xfId="22" applyNumberFormat="1" applyFont="1" applyFill="1" applyBorder="1" applyAlignment="1">
      <alignment horizontal="center" vertical="center" wrapText="1"/>
      <protection/>
    </xf>
    <xf numFmtId="0" fontId="6" fillId="0" borderId="71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22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15" fillId="0" borderId="30" xfId="20" applyFont="1" applyBorder="1" applyAlignment="1">
      <alignment horizontal="center" vertical="center" wrapText="1"/>
      <protection/>
    </xf>
    <xf numFmtId="0" fontId="15" fillId="0" borderId="33" xfId="20" applyFont="1" applyBorder="1" applyAlignment="1">
      <alignment horizontal="center" vertical="center" wrapText="1"/>
      <protection/>
    </xf>
    <xf numFmtId="0" fontId="9" fillId="0" borderId="31" xfId="20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center" vertical="center" wrapText="1"/>
      <protection/>
    </xf>
    <xf numFmtId="0" fontId="8" fillId="0" borderId="41" xfId="20" applyFont="1" applyBorder="1" applyAlignment="1">
      <alignment horizontal="center" vertical="center"/>
      <protection/>
    </xf>
    <xf numFmtId="0" fontId="8" fillId="0" borderId="73" xfId="20" applyFont="1" applyBorder="1" applyAlignment="1">
      <alignment horizontal="center" vertical="center"/>
      <protection/>
    </xf>
    <xf numFmtId="0" fontId="8" fillId="0" borderId="65" xfId="20" applyFont="1" applyBorder="1" applyAlignment="1">
      <alignment horizontal="center" vertical="center"/>
      <protection/>
    </xf>
    <xf numFmtId="0" fontId="9" fillId="0" borderId="71" xfId="20" applyFont="1" applyBorder="1" applyAlignment="1">
      <alignment horizontal="center" vertical="center" wrapText="1"/>
      <protection/>
    </xf>
    <xf numFmtId="0" fontId="9" fillId="0" borderId="21" xfId="20" applyFont="1" applyBorder="1" applyAlignment="1">
      <alignment horizontal="center" vertical="center" wrapText="1"/>
      <protection/>
    </xf>
    <xf numFmtId="0" fontId="9" fillId="0" borderId="20" xfId="20" applyFont="1" applyBorder="1" applyAlignment="1">
      <alignment horizontal="center" vertical="center" wrapText="1"/>
      <protection/>
    </xf>
    <xf numFmtId="0" fontId="15" fillId="0" borderId="22" xfId="20" applyFont="1" applyBorder="1" applyAlignment="1">
      <alignment horizontal="center" vertical="center" wrapText="1"/>
      <protection/>
    </xf>
    <xf numFmtId="0" fontId="15" fillId="0" borderId="20" xfId="20" applyFont="1" applyBorder="1" applyAlignment="1">
      <alignment horizontal="center" vertical="center" wrapText="1"/>
      <protection/>
    </xf>
    <xf numFmtId="0" fontId="9" fillId="0" borderId="34" xfId="20" applyFont="1" applyBorder="1" applyAlignment="1">
      <alignment horizontal="center" vertical="center" wrapText="1"/>
      <protection/>
    </xf>
    <xf numFmtId="0" fontId="9" fillId="0" borderId="68" xfId="20" applyFont="1" applyBorder="1" applyAlignment="1">
      <alignment horizontal="center" vertical="center" wrapText="1"/>
      <protection/>
    </xf>
    <xf numFmtId="0" fontId="9" fillId="0" borderId="34" xfId="20" applyFont="1" applyBorder="1" applyAlignment="1">
      <alignment horizontal="center" vertical="center"/>
      <protection/>
    </xf>
    <xf numFmtId="0" fontId="9" fillId="0" borderId="68" xfId="20" applyFont="1" applyBorder="1" applyAlignment="1">
      <alignment horizontal="center" vertical="center"/>
      <protection/>
    </xf>
    <xf numFmtId="0" fontId="15" fillId="0" borderId="71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0" fontId="6" fillId="3" borderId="69" xfId="20" applyFont="1" applyFill="1" applyBorder="1" applyAlignment="1">
      <alignment horizontal="center" vertical="center"/>
      <protection/>
    </xf>
    <xf numFmtId="0" fontId="6" fillId="3" borderId="61" xfId="20" applyFont="1" applyFill="1" applyBorder="1" applyAlignment="1">
      <alignment horizontal="center" vertical="center"/>
      <protection/>
    </xf>
    <xf numFmtId="0" fontId="15" fillId="0" borderId="19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14" xfId="20" applyFont="1" applyBorder="1" applyAlignment="1">
      <alignment horizontal="center" vertical="center" wrapText="1"/>
      <protection/>
    </xf>
    <xf numFmtId="0" fontId="13" fillId="0" borderId="41" xfId="20" applyFont="1" applyBorder="1" applyAlignment="1">
      <alignment horizontal="right" vertical="center"/>
      <protection/>
    </xf>
    <xf numFmtId="0" fontId="8" fillId="0" borderId="62" xfId="20" applyFont="1" applyBorder="1" applyAlignment="1">
      <alignment horizontal="center" vertical="center" wrapText="1"/>
      <protection/>
    </xf>
    <xf numFmtId="0" fontId="15" fillId="0" borderId="1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5" fillId="0" borderId="29" xfId="20" applyFont="1" applyBorder="1" applyAlignment="1">
      <alignment horizontal="right" vertical="center" wrapText="1"/>
      <protection/>
    </xf>
    <xf numFmtId="0" fontId="15" fillId="0" borderId="19" xfId="20" applyFont="1" applyBorder="1" applyAlignment="1">
      <alignment horizontal="right" vertical="center" wrapText="1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8" fillId="0" borderId="71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9" fillId="0" borderId="2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0" fontId="15" fillId="0" borderId="76" xfId="20" applyFont="1" applyBorder="1" applyAlignment="1">
      <alignment horizontal="center" vertical="center" wrapText="1"/>
      <protection/>
    </xf>
    <xf numFmtId="0" fontId="15" fillId="0" borderId="77" xfId="20" applyFont="1" applyBorder="1" applyAlignment="1">
      <alignment horizontal="center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33" xfId="18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right" vertical="center" wrapText="1"/>
      <protection/>
    </xf>
    <xf numFmtId="0" fontId="15" fillId="0" borderId="14" xfId="20" applyFont="1" applyBorder="1" applyAlignment="1">
      <alignment horizontal="right" vertical="center" wrapText="1"/>
      <protection/>
    </xf>
    <xf numFmtId="0" fontId="15" fillId="0" borderId="22" xfId="20" applyFont="1" applyBorder="1" applyAlignment="1">
      <alignment horizontal="right" vertical="center" wrapText="1"/>
      <protection/>
    </xf>
    <xf numFmtId="0" fontId="15" fillId="0" borderId="20" xfId="20" applyFont="1" applyBorder="1" applyAlignment="1">
      <alignment horizontal="right" vertical="center" wrapText="1"/>
      <protection/>
    </xf>
    <xf numFmtId="3" fontId="2" fillId="0" borderId="55" xfId="22" applyNumberFormat="1" applyFont="1" applyFill="1" applyBorder="1" applyAlignment="1">
      <alignment horizontal="center" vertical="center" wrapText="1"/>
      <protection/>
    </xf>
    <xf numFmtId="3" fontId="2" fillId="0" borderId="67" xfId="22" applyNumberFormat="1" applyFont="1" applyFill="1" applyBorder="1" applyAlignment="1">
      <alignment horizontal="center" vertical="center" wrapText="1"/>
      <protection/>
    </xf>
    <xf numFmtId="0" fontId="2" fillId="0" borderId="78" xfId="22" applyFont="1" applyFill="1" applyBorder="1" applyAlignment="1">
      <alignment horizontal="center" vertical="center" wrapText="1"/>
      <protection/>
    </xf>
    <xf numFmtId="0" fontId="2" fillId="0" borderId="50" xfId="22" applyFont="1" applyFill="1" applyBorder="1" applyAlignment="1">
      <alignment horizontal="center" vertical="center" wrapText="1"/>
      <protection/>
    </xf>
    <xf numFmtId="3" fontId="2" fillId="0" borderId="44" xfId="22" applyNumberFormat="1" applyFont="1" applyFill="1" applyBorder="1" applyAlignment="1">
      <alignment horizontal="center" vertical="center" wrapText="1"/>
      <protection/>
    </xf>
    <xf numFmtId="0" fontId="26" fillId="0" borderId="64" xfId="22" applyFont="1" applyFill="1" applyBorder="1" applyAlignment="1">
      <alignment horizontal="center" vertical="center" wrapText="1"/>
      <protection/>
    </xf>
    <xf numFmtId="0" fontId="26" fillId="0" borderId="73" xfId="22" applyFont="1" applyFill="1" applyBorder="1" applyAlignment="1">
      <alignment horizontal="center" vertical="center" wrapText="1"/>
      <protection/>
    </xf>
    <xf numFmtId="0" fontId="26" fillId="0" borderId="65" xfId="22" applyFont="1" applyFill="1" applyBorder="1" applyAlignment="1">
      <alignment horizontal="center" vertical="center" wrapText="1"/>
      <protection/>
    </xf>
    <xf numFmtId="0" fontId="5" fillId="0" borderId="79" xfId="22" applyFont="1" applyFill="1" applyBorder="1" applyAlignment="1">
      <alignment horizontal="left" vertical="center" wrapText="1"/>
      <protection/>
    </xf>
    <xf numFmtId="0" fontId="5" fillId="0" borderId="80" xfId="22" applyFont="1" applyFill="1" applyBorder="1" applyAlignment="1">
      <alignment horizontal="left" vertical="center" wrapText="1"/>
      <protection/>
    </xf>
    <xf numFmtId="0" fontId="5" fillId="0" borderId="81" xfId="22" applyFont="1" applyFill="1" applyBorder="1" applyAlignment="1">
      <alignment horizontal="left" vertical="center" wrapText="1"/>
      <protection/>
    </xf>
    <xf numFmtId="0" fontId="26" fillId="0" borderId="24" xfId="22" applyFont="1" applyFill="1" applyBorder="1" applyAlignment="1">
      <alignment horizontal="center" vertical="center" wrapText="1"/>
      <protection/>
    </xf>
    <xf numFmtId="0" fontId="26" fillId="0" borderId="2" xfId="22" applyFont="1" applyFill="1" applyBorder="1" applyAlignment="1">
      <alignment horizontal="center" vertical="center" wrapText="1"/>
      <protection/>
    </xf>
    <xf numFmtId="0" fontId="5" fillId="0" borderId="82" xfId="22" applyFont="1" applyFill="1" applyBorder="1" applyAlignment="1">
      <alignment horizontal="left" vertical="center" wrapText="1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6" fillId="2" borderId="11" xfId="22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2" borderId="9" xfId="22" applyFont="1" applyFill="1" applyBorder="1" applyAlignment="1">
      <alignment horizontal="center" vertical="center" wrapText="1"/>
      <protection/>
    </xf>
    <xf numFmtId="0" fontId="4" fillId="0" borderId="0" xfId="22" applyFont="1" applyAlignment="1">
      <alignment horizontal="center" vertical="center" wrapText="1"/>
      <protection/>
    </xf>
    <xf numFmtId="0" fontId="6" fillId="2" borderId="83" xfId="22" applyFont="1" applyFill="1" applyBorder="1" applyAlignment="1">
      <alignment horizontal="center" vertical="center" wrapText="1"/>
      <protection/>
    </xf>
    <xf numFmtId="0" fontId="6" fillId="2" borderId="66" xfId="22" applyFont="1" applyFill="1" applyBorder="1" applyAlignment="1">
      <alignment horizontal="center" vertical="center" wrapText="1"/>
      <protection/>
    </xf>
    <xf numFmtId="0" fontId="6" fillId="2" borderId="44" xfId="22" applyFont="1" applyFill="1" applyBorder="1" applyAlignment="1">
      <alignment horizontal="center" vertical="center" wrapText="1"/>
      <protection/>
    </xf>
    <xf numFmtId="0" fontId="26" fillId="2" borderId="69" xfId="22" applyFont="1" applyFill="1" applyBorder="1" applyAlignment="1">
      <alignment horizontal="center" vertical="center" wrapText="1"/>
      <protection/>
    </xf>
    <xf numFmtId="0" fontId="26" fillId="2" borderId="70" xfId="22" applyFont="1" applyFill="1" applyBorder="1" applyAlignment="1">
      <alignment horizontal="center" vertical="center" wrapText="1"/>
      <protection/>
    </xf>
    <xf numFmtId="3" fontId="6" fillId="2" borderId="26" xfId="22" applyNumberFormat="1" applyFont="1" applyFill="1" applyBorder="1" applyAlignment="1">
      <alignment horizontal="center" vertical="center" wrapText="1"/>
      <protection/>
    </xf>
    <xf numFmtId="3" fontId="6" fillId="2" borderId="1" xfId="22" applyNumberFormat="1" applyFont="1" applyFill="1" applyBorder="1" applyAlignment="1">
      <alignment horizontal="center" vertical="center" wrapText="1"/>
      <protection/>
    </xf>
    <xf numFmtId="0" fontId="26" fillId="2" borderId="26" xfId="22" applyFont="1" applyFill="1" applyBorder="1" applyAlignment="1">
      <alignment horizontal="center" vertical="center" wrapText="1"/>
      <protection/>
    </xf>
    <xf numFmtId="0" fontId="26" fillId="2" borderId="1" xfId="22" applyFont="1" applyFill="1" applyBorder="1" applyAlignment="1">
      <alignment horizontal="center" vertical="center" wrapText="1"/>
      <protection/>
    </xf>
    <xf numFmtId="0" fontId="26" fillId="2" borderId="7" xfId="22" applyFont="1" applyFill="1" applyBorder="1" applyAlignment="1">
      <alignment horizontal="center" vertical="center" wrapText="1"/>
      <protection/>
    </xf>
    <xf numFmtId="0" fontId="5" fillId="0" borderId="84" xfId="19" applyFont="1" applyFill="1" applyBorder="1" applyAlignment="1">
      <alignment horizontal="left" vertical="center" wrapText="1"/>
      <protection/>
    </xf>
    <xf numFmtId="0" fontId="5" fillId="0" borderId="57" xfId="19" applyFont="1" applyFill="1" applyBorder="1" applyAlignment="1">
      <alignment horizontal="left" vertical="center" wrapText="1"/>
      <protection/>
    </xf>
    <xf numFmtId="0" fontId="26" fillId="0" borderId="24" xfId="19" applyFont="1" applyFill="1" applyBorder="1" applyAlignment="1">
      <alignment horizontal="center" vertical="center" wrapText="1"/>
      <protection/>
    </xf>
    <xf numFmtId="0" fontId="26" fillId="0" borderId="2" xfId="19" applyFont="1" applyFill="1" applyBorder="1" applyAlignment="1">
      <alignment horizontal="center" vertical="center" wrapText="1"/>
      <protection/>
    </xf>
    <xf numFmtId="0" fontId="26" fillId="2" borderId="11" xfId="22" applyFont="1" applyFill="1" applyBorder="1" applyAlignment="1">
      <alignment horizontal="center" vertical="center" wrapText="1"/>
      <protection/>
    </xf>
    <xf numFmtId="0" fontId="26" fillId="2" borderId="34" xfId="22" applyFont="1" applyFill="1" applyBorder="1" applyAlignment="1">
      <alignment horizontal="center" vertical="center" wrapText="1"/>
      <protection/>
    </xf>
    <xf numFmtId="0" fontId="26" fillId="2" borderId="42" xfId="22" applyFont="1" applyFill="1" applyBorder="1" applyAlignment="1">
      <alignment horizontal="center" vertical="center" wrapText="1"/>
      <protection/>
    </xf>
    <xf numFmtId="0" fontId="26" fillId="2" borderId="68" xfId="22" applyFont="1" applyFill="1" applyBorder="1" applyAlignment="1">
      <alignment horizontal="center" vertical="center" wrapText="1"/>
      <protection/>
    </xf>
    <xf numFmtId="0" fontId="26" fillId="2" borderId="61" xfId="22" applyFont="1" applyFill="1" applyBorder="1" applyAlignment="1">
      <alignment horizontal="center" vertical="center" wrapText="1"/>
      <protection/>
    </xf>
    <xf numFmtId="0" fontId="26" fillId="2" borderId="10" xfId="22" applyFont="1" applyFill="1" applyBorder="1" applyAlignment="1">
      <alignment horizontal="center" vertical="center" wrapText="1"/>
      <protection/>
    </xf>
    <xf numFmtId="3" fontId="2" fillId="0" borderId="85" xfId="22" applyNumberFormat="1" applyFont="1" applyFill="1" applyBorder="1" applyAlignment="1">
      <alignment horizontal="center" vertical="center" wrapText="1"/>
      <protection/>
    </xf>
    <xf numFmtId="3" fontId="2" fillId="0" borderId="50" xfId="22" applyNumberFormat="1" applyFont="1" applyFill="1" applyBorder="1" applyAlignment="1">
      <alignment horizontal="center" vertical="center" wrapText="1"/>
      <protection/>
    </xf>
    <xf numFmtId="0" fontId="6" fillId="2" borderId="10" xfId="22" applyFont="1" applyFill="1" applyBorder="1" applyAlignment="1">
      <alignment horizontal="center" vertical="center" wrapText="1"/>
      <protection/>
    </xf>
    <xf numFmtId="0" fontId="6" fillId="2" borderId="86" xfId="22" applyFont="1" applyFill="1" applyBorder="1" applyAlignment="1">
      <alignment horizontal="center" vertical="center" wrapText="1"/>
      <protection/>
    </xf>
    <xf numFmtId="3" fontId="27" fillId="0" borderId="11" xfId="22" applyNumberFormat="1" applyFont="1" applyFill="1" applyBorder="1" applyAlignment="1">
      <alignment horizontal="center" vertical="center" wrapText="1"/>
      <protection/>
    </xf>
    <xf numFmtId="3" fontId="27" fillId="0" borderId="9" xfId="22" applyNumberFormat="1" applyFont="1" applyFill="1" applyBorder="1" applyAlignment="1">
      <alignment horizontal="center" vertical="center" wrapText="1"/>
      <protection/>
    </xf>
    <xf numFmtId="0" fontId="2" fillId="0" borderId="44" xfId="22" applyFont="1" applyFill="1" applyBorder="1" applyAlignment="1">
      <alignment horizontal="center" vertical="center" wrapText="1"/>
      <protection/>
    </xf>
    <xf numFmtId="0" fontId="2" fillId="0" borderId="67" xfId="22" applyFont="1" applyFill="1" applyBorder="1" applyAlignment="1">
      <alignment horizontal="center" vertical="center" wrapText="1"/>
      <protection/>
    </xf>
    <xf numFmtId="3" fontId="6" fillId="2" borderId="10" xfId="22" applyNumberFormat="1" applyFont="1" applyFill="1" applyBorder="1" applyAlignment="1">
      <alignment horizontal="center" vertical="center" wrapText="1"/>
      <protection/>
    </xf>
    <xf numFmtId="0" fontId="26" fillId="2" borderId="52" xfId="22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Zał_budżet_252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58"/>
  <sheetViews>
    <sheetView showGridLines="0" zoomScale="75" zoomScaleNormal="75" workbookViewId="0" topLeftCell="A1">
      <selection activeCell="G424" sqref="G42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540" t="s">
        <v>352</v>
      </c>
      <c r="B2" s="540"/>
      <c r="C2" s="540"/>
      <c r="D2" s="540"/>
      <c r="E2" s="540"/>
      <c r="F2" s="540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579" t="s">
        <v>4</v>
      </c>
      <c r="B4" s="545" t="s">
        <v>5</v>
      </c>
      <c r="C4" s="545" t="s">
        <v>6</v>
      </c>
      <c r="D4" s="545" t="s">
        <v>7</v>
      </c>
      <c r="E4" s="547" t="s">
        <v>274</v>
      </c>
      <c r="F4" s="547" t="s">
        <v>277</v>
      </c>
    </row>
    <row r="5" spans="1:6" s="4" customFormat="1" ht="15" customHeight="1" thickBot="1">
      <c r="A5" s="580"/>
      <c r="B5" s="546"/>
      <c r="C5" s="546"/>
      <c r="D5" s="546"/>
      <c r="E5" s="546"/>
      <c r="F5" s="546"/>
    </row>
    <row r="6" spans="1:6" s="6" customFormat="1" ht="7.5" customHeight="1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</row>
    <row r="7" spans="1:6" s="11" customFormat="1" ht="23.25" customHeight="1" hidden="1" thickBot="1">
      <c r="A7" s="190" t="s">
        <v>8</v>
      </c>
      <c r="B7" s="565" t="s">
        <v>9</v>
      </c>
      <c r="C7" s="566"/>
      <c r="D7" s="567"/>
      <c r="E7" s="10">
        <f>E17+E33+E8+E27+E29+E31</f>
        <v>0</v>
      </c>
      <c r="F7" s="293">
        <f>F17+F33+F8+F27+F29+F31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1.75" customHeight="1" hidden="1">
      <c r="A17" s="12"/>
      <c r="B17" s="29" t="s">
        <v>28</v>
      </c>
      <c r="C17" s="541" t="s">
        <v>29</v>
      </c>
      <c r="D17" s="542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94"/>
      <c r="B18" s="295"/>
      <c r="C18" s="577" t="s">
        <v>326</v>
      </c>
      <c r="D18" s="577"/>
      <c r="E18" s="577"/>
      <c r="F18" s="578"/>
    </row>
    <row r="19" spans="1:6" s="22" customFormat="1" ht="21.75" customHeight="1" hidden="1">
      <c r="A19" s="151"/>
      <c r="B19" s="46"/>
      <c r="C19" s="99" t="s">
        <v>30</v>
      </c>
      <c r="D19" s="177" t="s">
        <v>31</v>
      </c>
      <c r="E19" s="199"/>
      <c r="F19" s="313"/>
    </row>
    <row r="20" spans="1:6" s="22" customFormat="1" ht="38.25" hidden="1">
      <c r="A20" s="151"/>
      <c r="B20" s="164"/>
      <c r="C20" s="176" t="s">
        <v>297</v>
      </c>
      <c r="D20" s="203" t="s">
        <v>33</v>
      </c>
      <c r="E20" s="199"/>
      <c r="F20" s="313"/>
    </row>
    <row r="21" spans="1:6" s="22" customFormat="1" ht="38.25" hidden="1">
      <c r="A21" s="151"/>
      <c r="B21" s="164"/>
      <c r="C21" s="180">
        <v>6298</v>
      </c>
      <c r="D21" s="203" t="s">
        <v>34</v>
      </c>
      <c r="E21" s="199"/>
      <c r="F21" s="100"/>
    </row>
    <row r="22" spans="1:6" s="22" customFormat="1" ht="19.5" customHeight="1" hidden="1">
      <c r="A22" s="151"/>
      <c r="B22" s="46"/>
      <c r="C22" s="158" t="s">
        <v>35</v>
      </c>
      <c r="D22" s="39" t="s">
        <v>36</v>
      </c>
      <c r="E22" s="192"/>
      <c r="F22" s="21"/>
    </row>
    <row r="23" spans="1:6" s="22" customFormat="1" ht="19.5" customHeight="1" hidden="1">
      <c r="A23" s="151"/>
      <c r="B23" s="46"/>
      <c r="C23" s="159"/>
      <c r="D23" s="33"/>
      <c r="E23" s="193"/>
      <c r="F23" s="26"/>
    </row>
    <row r="24" spans="1:6" s="22" customFormat="1" ht="12.75" hidden="1">
      <c r="A24" s="151"/>
      <c r="B24" s="164"/>
      <c r="C24" s="159" t="s">
        <v>37</v>
      </c>
      <c r="D24" s="33" t="s">
        <v>36</v>
      </c>
      <c r="E24" s="195"/>
      <c r="F24" s="26"/>
    </row>
    <row r="25" spans="1:6" s="22" customFormat="1" ht="26.25" customHeight="1" hidden="1">
      <c r="A25" s="151"/>
      <c r="B25" s="164"/>
      <c r="C25" s="163">
        <v>6059</v>
      </c>
      <c r="D25" s="33" t="s">
        <v>36</v>
      </c>
      <c r="E25" s="196"/>
      <c r="F25" s="34"/>
    </row>
    <row r="26" spans="1:6" s="22" customFormat="1" ht="38.25" hidden="1">
      <c r="A26" s="151"/>
      <c r="B26" s="164"/>
      <c r="C26" s="179">
        <v>6210</v>
      </c>
      <c r="D26" s="33" t="s">
        <v>38</v>
      </c>
      <c r="E26" s="192"/>
      <c r="F26" s="21"/>
    </row>
    <row r="27" spans="1:6" s="16" customFormat="1" ht="23.25" customHeight="1" hidden="1">
      <c r="A27" s="151"/>
      <c r="B27" s="142" t="s">
        <v>39</v>
      </c>
      <c r="C27" s="148"/>
      <c r="D27" s="30" t="s">
        <v>40</v>
      </c>
      <c r="E27" s="194">
        <f>E28</f>
        <v>0</v>
      </c>
      <c r="F27" s="31">
        <f>F28</f>
        <v>0</v>
      </c>
    </row>
    <row r="28" spans="1:6" s="22" customFormat="1" ht="19.5" customHeight="1" hidden="1">
      <c r="A28" s="151"/>
      <c r="B28" s="46"/>
      <c r="C28" s="155" t="s">
        <v>24</v>
      </c>
      <c r="D28" s="20" t="s">
        <v>25</v>
      </c>
      <c r="E28" s="192"/>
      <c r="F28" s="21"/>
    </row>
    <row r="29" spans="1:6" s="16" customFormat="1" ht="23.25" customHeight="1" hidden="1">
      <c r="A29" s="151"/>
      <c r="B29" s="142" t="s">
        <v>41</v>
      </c>
      <c r="C29" s="148"/>
      <c r="D29" s="30" t="s">
        <v>42</v>
      </c>
      <c r="E29" s="194">
        <f>E30</f>
        <v>0</v>
      </c>
      <c r="F29" s="31">
        <f>F30</f>
        <v>0</v>
      </c>
    </row>
    <row r="30" spans="1:6" s="22" customFormat="1" ht="19.5" customHeight="1" hidden="1">
      <c r="A30" s="151"/>
      <c r="B30" s="46"/>
      <c r="C30" s="155" t="s">
        <v>43</v>
      </c>
      <c r="D30" s="39" t="s">
        <v>44</v>
      </c>
      <c r="E30" s="192"/>
      <c r="F30" s="21"/>
    </row>
    <row r="31" spans="1:6" s="16" customFormat="1" ht="23.25" customHeight="1" hidden="1">
      <c r="A31" s="151"/>
      <c r="B31" s="142" t="s">
        <v>45</v>
      </c>
      <c r="C31" s="148"/>
      <c r="D31" s="30" t="s">
        <v>46</v>
      </c>
      <c r="E31" s="194">
        <f>E32</f>
        <v>0</v>
      </c>
      <c r="F31" s="31">
        <f>F32</f>
        <v>0</v>
      </c>
    </row>
    <row r="32" spans="1:6" s="22" customFormat="1" ht="19.5" customHeight="1" hidden="1">
      <c r="A32" s="151"/>
      <c r="B32" s="46"/>
      <c r="C32" s="155" t="s">
        <v>35</v>
      </c>
      <c r="D32" s="39" t="s">
        <v>36</v>
      </c>
      <c r="E32" s="192"/>
      <c r="F32" s="21"/>
    </row>
    <row r="33" spans="1:6" s="16" customFormat="1" ht="20.25" customHeight="1" hidden="1">
      <c r="A33" s="165"/>
      <c r="B33" s="29" t="s">
        <v>47</v>
      </c>
      <c r="C33" s="555" t="s">
        <v>48</v>
      </c>
      <c r="D33" s="539"/>
      <c r="E33" s="31">
        <f>E34+E35</f>
        <v>0</v>
      </c>
      <c r="F33" s="31">
        <f>F35</f>
        <v>0</v>
      </c>
    </row>
    <row r="34" spans="1:6" s="22" customFormat="1" ht="25.5" hidden="1">
      <c r="A34" s="151"/>
      <c r="B34" s="46"/>
      <c r="C34" s="176" t="s">
        <v>319</v>
      </c>
      <c r="D34" s="174" t="s">
        <v>320</v>
      </c>
      <c r="E34" s="100"/>
      <c r="F34" s="100"/>
    </row>
    <row r="35" spans="1:6" s="22" customFormat="1" ht="39" customHeight="1" hidden="1">
      <c r="A35" s="151"/>
      <c r="B35" s="46"/>
      <c r="C35" s="99" t="s">
        <v>88</v>
      </c>
      <c r="D35" s="39" t="s">
        <v>89</v>
      </c>
      <c r="E35" s="21"/>
      <c r="F35" s="21"/>
    </row>
    <row r="36" spans="1:6" s="16" customFormat="1" ht="27" customHeight="1" hidden="1" thickBot="1">
      <c r="A36" s="144"/>
      <c r="B36" s="141"/>
      <c r="C36" s="355"/>
      <c r="D36" s="531" t="s">
        <v>343</v>
      </c>
      <c r="E36" s="531"/>
      <c r="F36" s="532"/>
    </row>
    <row r="37" spans="1:6" s="11" customFormat="1" ht="22.5" customHeight="1" hidden="1" thickBot="1">
      <c r="A37" s="190" t="s">
        <v>51</v>
      </c>
      <c r="B37" s="8"/>
      <c r="C37" s="52"/>
      <c r="D37" s="9" t="s">
        <v>52</v>
      </c>
      <c r="E37" s="10">
        <f>E38</f>
        <v>0</v>
      </c>
      <c r="F37" s="153">
        <f>F38</f>
        <v>0</v>
      </c>
    </row>
    <row r="38" spans="1:6" s="16" customFormat="1" ht="22.5" customHeight="1" hidden="1">
      <c r="A38" s="12"/>
      <c r="B38" s="113" t="s">
        <v>53</v>
      </c>
      <c r="C38" s="55"/>
      <c r="D38" s="55" t="s">
        <v>54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55</v>
      </c>
      <c r="D39" s="43" t="s">
        <v>56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301" customFormat="1" ht="30" customHeight="1" hidden="1" thickBot="1">
      <c r="A42" s="263">
        <v>400</v>
      </c>
      <c r="B42" s="548" t="s">
        <v>57</v>
      </c>
      <c r="C42" s="549"/>
      <c r="D42" s="550"/>
      <c r="E42" s="10">
        <f>E43</f>
        <v>0</v>
      </c>
      <c r="F42" s="153">
        <f>F43</f>
        <v>0</v>
      </c>
    </row>
    <row r="43" spans="1:6" s="16" customFormat="1" ht="16.5" customHeight="1" hidden="1">
      <c r="A43" s="144"/>
      <c r="B43" s="55">
        <v>40002</v>
      </c>
      <c r="C43" s="575" t="s">
        <v>58</v>
      </c>
      <c r="D43" s="576"/>
      <c r="E43" s="56">
        <f>E44</f>
        <v>0</v>
      </c>
      <c r="F43" s="56">
        <f>F44</f>
        <v>0</v>
      </c>
    </row>
    <row r="44" spans="1:6" s="22" customFormat="1" ht="19.5" customHeight="1" hidden="1">
      <c r="A44" s="151"/>
      <c r="B44" s="46"/>
      <c r="C44" s="323" t="s">
        <v>30</v>
      </c>
      <c r="D44" s="20" t="s">
        <v>31</v>
      </c>
      <c r="E44" s="37"/>
      <c r="F44" s="21"/>
    </row>
    <row r="45" spans="1:6" s="22" customFormat="1" ht="19.5" customHeight="1" hidden="1">
      <c r="A45" s="151"/>
      <c r="B45" s="46"/>
      <c r="C45" s="160" t="s">
        <v>59</v>
      </c>
      <c r="D45" s="33" t="s">
        <v>60</v>
      </c>
      <c r="E45" s="34"/>
      <c r="F45" s="26"/>
    </row>
    <row r="46" spans="1:6" s="22" customFormat="1" ht="19.5" customHeight="1" hidden="1" thickBot="1">
      <c r="A46" s="151"/>
      <c r="B46" s="46"/>
      <c r="C46" s="160" t="s">
        <v>61</v>
      </c>
      <c r="D46" s="25" t="s">
        <v>62</v>
      </c>
      <c r="E46" s="26"/>
      <c r="F46" s="26"/>
    </row>
    <row r="47" spans="1:6" s="11" customFormat="1" ht="23.25" customHeight="1" hidden="1" thickBot="1">
      <c r="A47" s="263">
        <v>600</v>
      </c>
      <c r="B47" s="371"/>
      <c r="C47" s="371"/>
      <c r="D47" s="367" t="s">
        <v>63</v>
      </c>
      <c r="E47" s="10">
        <f>E50</f>
        <v>0</v>
      </c>
      <c r="F47" s="153">
        <f>F50+F48</f>
        <v>0</v>
      </c>
    </row>
    <row r="48" spans="1:6" s="16" customFormat="1" ht="17.25" customHeight="1" hidden="1">
      <c r="A48" s="144"/>
      <c r="B48" s="55">
        <v>60014</v>
      </c>
      <c r="C48" s="210"/>
      <c r="D48" s="55" t="s">
        <v>64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62"/>
      <c r="B49" s="46"/>
      <c r="C49" s="155" t="s">
        <v>65</v>
      </c>
      <c r="D49" s="373" t="s">
        <v>66</v>
      </c>
      <c r="E49" s="21"/>
      <c r="F49" s="21"/>
    </row>
    <row r="50" spans="1:6" s="16" customFormat="1" ht="24" customHeight="1" hidden="1">
      <c r="A50" s="162"/>
      <c r="B50" s="30">
        <v>60016</v>
      </c>
      <c r="C50" s="372"/>
      <c r="D50" s="267" t="s">
        <v>67</v>
      </c>
      <c r="E50" s="31">
        <f>E52</f>
        <v>0</v>
      </c>
      <c r="F50" s="31">
        <f>F55</f>
        <v>0</v>
      </c>
    </row>
    <row r="51" spans="1:6" s="16" customFormat="1" ht="15.75" customHeight="1" hidden="1">
      <c r="A51" s="162"/>
      <c r="B51" s="141"/>
      <c r="C51" s="141"/>
      <c r="D51" s="557" t="s">
        <v>350</v>
      </c>
      <c r="E51" s="557"/>
      <c r="F51" s="558"/>
    </row>
    <row r="52" spans="1:6" s="22" customFormat="1" ht="25.5" hidden="1">
      <c r="A52" s="162"/>
      <c r="B52" s="46"/>
      <c r="C52" s="176" t="s">
        <v>204</v>
      </c>
      <c r="D52" s="203" t="s">
        <v>205</v>
      </c>
      <c r="E52" s="21"/>
      <c r="F52" s="21"/>
    </row>
    <row r="53" spans="1:6" s="16" customFormat="1" ht="42.75" customHeight="1" hidden="1">
      <c r="A53" s="144"/>
      <c r="B53" s="141"/>
      <c r="C53" s="370"/>
      <c r="D53" s="561" t="s">
        <v>353</v>
      </c>
      <c r="E53" s="561"/>
      <c r="F53" s="562"/>
    </row>
    <row r="54" spans="1:6" s="16" customFormat="1" ht="15.75" customHeight="1" hidden="1">
      <c r="A54" s="162"/>
      <c r="B54" s="141"/>
      <c r="C54" s="141"/>
      <c r="D54" s="559" t="s">
        <v>348</v>
      </c>
      <c r="E54" s="559"/>
      <c r="F54" s="560"/>
    </row>
    <row r="55" spans="1:6" s="22" customFormat="1" ht="51" hidden="1">
      <c r="A55" s="162"/>
      <c r="B55" s="46"/>
      <c r="C55" s="176" t="s">
        <v>349</v>
      </c>
      <c r="D55" s="175" t="s">
        <v>351</v>
      </c>
      <c r="E55" s="21"/>
      <c r="F55" s="21"/>
    </row>
    <row r="56" spans="1:6" s="22" customFormat="1" ht="38.25" hidden="1">
      <c r="A56" s="151"/>
      <c r="B56" s="164"/>
      <c r="C56" s="176" t="s">
        <v>297</v>
      </c>
      <c r="D56" s="203" t="s">
        <v>33</v>
      </c>
      <c r="E56" s="199"/>
      <c r="F56" s="100"/>
    </row>
    <row r="57" spans="1:6" s="22" customFormat="1" ht="17.25" customHeight="1" hidden="1">
      <c r="A57" s="294"/>
      <c r="B57" s="295"/>
      <c r="C57" s="295"/>
      <c r="D57" s="229" t="s">
        <v>265</v>
      </c>
      <c r="E57" s="302"/>
      <c r="F57" s="303"/>
    </row>
    <row r="58" spans="1:6" s="22" customFormat="1" ht="17.25" customHeight="1" hidden="1">
      <c r="A58" s="294"/>
      <c r="B58" s="295"/>
      <c r="C58" s="295"/>
      <c r="D58" s="306" t="s">
        <v>300</v>
      </c>
      <c r="E58" s="307"/>
      <c r="F58" s="308"/>
    </row>
    <row r="59" spans="1:6" s="22" customFormat="1" ht="17.25" customHeight="1" hidden="1">
      <c r="A59" s="294"/>
      <c r="B59" s="295"/>
      <c r="C59" s="295"/>
      <c r="D59" s="292" t="s">
        <v>301</v>
      </c>
      <c r="E59" s="304"/>
      <c r="F59" s="305"/>
    </row>
    <row r="60" spans="1:6" s="22" customFormat="1" ht="19.5" customHeight="1" hidden="1">
      <c r="A60" s="151"/>
      <c r="B60" s="46"/>
      <c r="C60" s="159" t="s">
        <v>16</v>
      </c>
      <c r="D60" s="25" t="s">
        <v>17</v>
      </c>
      <c r="E60" s="26"/>
      <c r="F60" s="26"/>
    </row>
    <row r="61" spans="1:6" s="22" customFormat="1" ht="19.5" customHeight="1" hidden="1">
      <c r="A61" s="151"/>
      <c r="B61" s="46"/>
      <c r="C61" s="159" t="s">
        <v>20</v>
      </c>
      <c r="D61" s="25" t="s">
        <v>21</v>
      </c>
      <c r="E61" s="26"/>
      <c r="F61" s="26"/>
    </row>
    <row r="62" spans="1:6" s="22" customFormat="1" ht="19.5" customHeight="1" hidden="1">
      <c r="A62" s="151"/>
      <c r="B62" s="46"/>
      <c r="C62" s="159" t="s">
        <v>22</v>
      </c>
      <c r="D62" s="25" t="s">
        <v>23</v>
      </c>
      <c r="E62" s="26"/>
      <c r="F62" s="26"/>
    </row>
    <row r="63" spans="1:6" s="22" customFormat="1" ht="19.5" customHeight="1" hidden="1">
      <c r="A63" s="151"/>
      <c r="B63" s="46"/>
      <c r="C63" s="159" t="s">
        <v>70</v>
      </c>
      <c r="D63" s="25" t="s">
        <v>71</v>
      </c>
      <c r="E63" s="26"/>
      <c r="F63" s="26"/>
    </row>
    <row r="64" spans="1:6" s="22" customFormat="1" ht="19.5" customHeight="1" hidden="1">
      <c r="A64" s="151"/>
      <c r="B64" s="46"/>
      <c r="C64" s="159" t="s">
        <v>24</v>
      </c>
      <c r="D64" s="25" t="s">
        <v>25</v>
      </c>
      <c r="E64" s="26"/>
      <c r="F64" s="26"/>
    </row>
    <row r="65" spans="1:6" s="22" customFormat="1" ht="19.5" customHeight="1" hidden="1" thickBot="1">
      <c r="A65" s="151"/>
      <c r="B65" s="46"/>
      <c r="C65" s="160" t="s">
        <v>35</v>
      </c>
      <c r="D65" s="25" t="s">
        <v>36</v>
      </c>
      <c r="E65" s="26"/>
      <c r="F65" s="26"/>
    </row>
    <row r="66" spans="1:7" s="11" customFormat="1" ht="19.5" customHeight="1" hidden="1" thickBot="1">
      <c r="A66" s="263">
        <v>700</v>
      </c>
      <c r="B66" s="565" t="s">
        <v>72</v>
      </c>
      <c r="C66" s="566"/>
      <c r="D66" s="567"/>
      <c r="E66" s="10">
        <f>E67</f>
        <v>0</v>
      </c>
      <c r="F66" s="153">
        <f>F67+F80</f>
        <v>0</v>
      </c>
      <c r="G66" s="57"/>
    </row>
    <row r="67" spans="1:6" s="16" customFormat="1" ht="20.25" customHeight="1" hidden="1">
      <c r="A67" s="144"/>
      <c r="B67" s="55">
        <v>70005</v>
      </c>
      <c r="C67" s="575" t="s">
        <v>73</v>
      </c>
      <c r="D67" s="576"/>
      <c r="E67" s="56">
        <f>SUM(E68:E74)</f>
        <v>0</v>
      </c>
      <c r="F67" s="56">
        <f>F71+F72</f>
        <v>0</v>
      </c>
    </row>
    <row r="68" spans="1:6" s="22" customFormat="1" ht="25.5" hidden="1">
      <c r="A68" s="151"/>
      <c r="B68" s="46"/>
      <c r="C68" s="158" t="s">
        <v>74</v>
      </c>
      <c r="D68" s="59" t="s">
        <v>75</v>
      </c>
      <c r="E68" s="37"/>
      <c r="F68" s="37"/>
    </row>
    <row r="69" spans="1:6" s="22" customFormat="1" ht="19.5" customHeight="1" hidden="1">
      <c r="A69" s="151"/>
      <c r="B69" s="46"/>
      <c r="C69" s="158" t="s">
        <v>76</v>
      </c>
      <c r="D69" s="61" t="s">
        <v>77</v>
      </c>
      <c r="E69" s="37"/>
      <c r="F69" s="37"/>
    </row>
    <row r="70" spans="1:6" s="22" customFormat="1" ht="51" hidden="1">
      <c r="A70" s="151"/>
      <c r="B70" s="46"/>
      <c r="C70" s="160" t="s">
        <v>55</v>
      </c>
      <c r="D70" s="33" t="s">
        <v>56</v>
      </c>
      <c r="E70" s="26"/>
      <c r="F70" s="26"/>
    </row>
    <row r="71" spans="1:6" s="22" customFormat="1" ht="25.5" hidden="1">
      <c r="A71" s="151"/>
      <c r="B71" s="46"/>
      <c r="C71" s="176" t="s">
        <v>319</v>
      </c>
      <c r="D71" s="174" t="s">
        <v>320</v>
      </c>
      <c r="E71" s="100"/>
      <c r="F71" s="100"/>
    </row>
    <row r="72" spans="1:6" s="22" customFormat="1" ht="19.5" customHeight="1" hidden="1">
      <c r="A72" s="151"/>
      <c r="B72" s="46"/>
      <c r="C72" s="323" t="s">
        <v>30</v>
      </c>
      <c r="D72" s="20" t="s">
        <v>31</v>
      </c>
      <c r="E72" s="37"/>
      <c r="F72" s="21"/>
    </row>
    <row r="73" spans="1:6" s="22" customFormat="1" ht="19.5" customHeight="1" hidden="1">
      <c r="A73" s="151"/>
      <c r="B73" s="46"/>
      <c r="C73" s="158" t="s">
        <v>78</v>
      </c>
      <c r="D73" s="20" t="s">
        <v>79</v>
      </c>
      <c r="E73" s="37"/>
      <c r="F73" s="21"/>
    </row>
    <row r="74" spans="1:6" s="22" customFormat="1" ht="28.5" customHeight="1" hidden="1">
      <c r="A74" s="151"/>
      <c r="B74" s="46"/>
      <c r="C74" s="179">
        <v>6298</v>
      </c>
      <c r="D74" s="33" t="s">
        <v>34</v>
      </c>
      <c r="E74" s="34"/>
      <c r="F74" s="26"/>
    </row>
    <row r="75" spans="1:6" s="22" customFormat="1" ht="19.5" customHeight="1" hidden="1">
      <c r="A75" s="151"/>
      <c r="B75" s="46"/>
      <c r="C75" s="159" t="s">
        <v>24</v>
      </c>
      <c r="D75" s="25" t="s">
        <v>25</v>
      </c>
      <c r="E75" s="26"/>
      <c r="F75" s="26"/>
    </row>
    <row r="76" spans="1:6" s="22" customFormat="1" ht="19.5" customHeight="1" hidden="1">
      <c r="A76" s="151"/>
      <c r="B76" s="46"/>
      <c r="C76" s="159" t="s">
        <v>80</v>
      </c>
      <c r="D76" s="33" t="s">
        <v>81</v>
      </c>
      <c r="E76" s="26"/>
      <c r="F76" s="26"/>
    </row>
    <row r="77" spans="1:6" s="22" customFormat="1" ht="19.5" customHeight="1" hidden="1">
      <c r="A77" s="151"/>
      <c r="B77" s="46"/>
      <c r="C77" s="159" t="s">
        <v>65</v>
      </c>
      <c r="D77" s="25" t="s">
        <v>66</v>
      </c>
      <c r="E77" s="26"/>
      <c r="F77" s="26"/>
    </row>
    <row r="78" spans="1:6" s="22" customFormat="1" ht="19.5" customHeight="1" hidden="1">
      <c r="A78" s="151"/>
      <c r="B78" s="46"/>
      <c r="C78" s="159" t="s">
        <v>82</v>
      </c>
      <c r="D78" s="63" t="s">
        <v>83</v>
      </c>
      <c r="E78" s="26"/>
      <c r="F78" s="26"/>
    </row>
    <row r="79" spans="1:6" s="22" customFormat="1" ht="19.5" customHeight="1" hidden="1">
      <c r="A79" s="151"/>
      <c r="B79" s="46"/>
      <c r="C79" s="160" t="s">
        <v>35</v>
      </c>
      <c r="D79" s="25" t="s">
        <v>36</v>
      </c>
      <c r="E79" s="26"/>
      <c r="F79" s="26"/>
    </row>
    <row r="80" spans="1:6" s="16" customFormat="1" ht="22.5" customHeight="1" hidden="1">
      <c r="A80" s="144"/>
      <c r="B80" s="141">
        <v>70095</v>
      </c>
      <c r="C80" s="148"/>
      <c r="D80" s="30" t="s">
        <v>48</v>
      </c>
      <c r="E80" s="31">
        <f>SUM(E81:E83)</f>
        <v>0</v>
      </c>
      <c r="F80" s="31">
        <f>SUM(F81:F83)</f>
        <v>0</v>
      </c>
    </row>
    <row r="81" spans="1:6" s="22" customFormat="1" ht="19.5" customHeight="1" hidden="1">
      <c r="A81" s="151"/>
      <c r="B81" s="46"/>
      <c r="C81" s="158" t="s">
        <v>61</v>
      </c>
      <c r="D81" s="20" t="s">
        <v>62</v>
      </c>
      <c r="E81" s="21"/>
      <c r="F81" s="21"/>
    </row>
    <row r="82" spans="1:6" s="22" customFormat="1" ht="19.5" customHeight="1" hidden="1">
      <c r="A82" s="151"/>
      <c r="B82" s="46"/>
      <c r="C82" s="159" t="s">
        <v>24</v>
      </c>
      <c r="D82" s="25" t="s">
        <v>25</v>
      </c>
      <c r="E82" s="26"/>
      <c r="F82" s="26"/>
    </row>
    <row r="83" spans="1:6" s="22" customFormat="1" ht="19.5" customHeight="1" hidden="1" thickBot="1">
      <c r="A83" s="151"/>
      <c r="B83" s="46"/>
      <c r="C83" s="160" t="s">
        <v>65</v>
      </c>
      <c r="D83" s="25" t="s">
        <v>66</v>
      </c>
      <c r="E83" s="26"/>
      <c r="F83" s="26"/>
    </row>
    <row r="84" spans="1:6" s="11" customFormat="1" ht="20.25" customHeight="1" hidden="1" thickBot="1">
      <c r="A84" s="52">
        <v>710</v>
      </c>
      <c r="B84" s="51"/>
      <c r="C84" s="9"/>
      <c r="D84" s="9" t="s">
        <v>84</v>
      </c>
      <c r="E84" s="10">
        <f>E90+E85</f>
        <v>0</v>
      </c>
      <c r="F84" s="10">
        <f>F85</f>
        <v>0</v>
      </c>
    </row>
    <row r="85" spans="1:6" s="16" customFormat="1" ht="18.75" customHeight="1" hidden="1">
      <c r="A85" s="58"/>
      <c r="B85" s="14">
        <v>71004</v>
      </c>
      <c r="C85" s="14"/>
      <c r="D85" s="14" t="s">
        <v>85</v>
      </c>
      <c r="E85" s="15"/>
      <c r="F85" s="15">
        <f>F86</f>
        <v>0</v>
      </c>
    </row>
    <row r="86" spans="1:6" s="22" customFormat="1" ht="21.75" customHeight="1" hidden="1">
      <c r="A86" s="40"/>
      <c r="B86" s="64"/>
      <c r="C86" s="42" t="s">
        <v>24</v>
      </c>
      <c r="D86" s="43" t="s">
        <v>25</v>
      </c>
      <c r="E86" s="44"/>
      <c r="F86" s="44"/>
    </row>
    <row r="87" spans="1:6" s="22" customFormat="1" ht="8.25" customHeight="1" hidden="1">
      <c r="A87" s="45"/>
      <c r="B87" s="46"/>
      <c r="C87" s="47"/>
      <c r="D87" s="48"/>
      <c r="E87" s="49"/>
      <c r="F87" s="49"/>
    </row>
    <row r="88" spans="1:6" s="6" customFormat="1" ht="7.5" customHeight="1" hidden="1" thickBot="1">
      <c r="A88" s="65">
        <v>1</v>
      </c>
      <c r="B88" s="65">
        <v>2</v>
      </c>
      <c r="C88" s="65">
        <v>3</v>
      </c>
      <c r="D88" s="65">
        <v>4</v>
      </c>
      <c r="E88" s="65">
        <v>5</v>
      </c>
      <c r="F88" s="65">
        <v>6</v>
      </c>
    </row>
    <row r="89" spans="1:6" s="11" customFormat="1" ht="25.5" customHeight="1" hidden="1" thickBot="1">
      <c r="A89" s="9">
        <v>750</v>
      </c>
      <c r="B89" s="54"/>
      <c r="C89" s="9"/>
      <c r="D89" s="9" t="s">
        <v>86</v>
      </c>
      <c r="E89" s="10">
        <f>E102+E90+E96+E133</f>
        <v>0</v>
      </c>
      <c r="F89" s="10">
        <f>F102+F90+F96+F133</f>
        <v>0</v>
      </c>
    </row>
    <row r="90" spans="1:6" s="16" customFormat="1" ht="18.75" customHeight="1" hidden="1">
      <c r="A90" s="58"/>
      <c r="B90" s="14">
        <v>75011</v>
      </c>
      <c r="C90" s="14"/>
      <c r="D90" s="14" t="s">
        <v>87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88</v>
      </c>
      <c r="D91" s="39" t="s">
        <v>89</v>
      </c>
      <c r="E91" s="37"/>
      <c r="F91" s="21"/>
    </row>
    <row r="92" spans="1:6" s="22" customFormat="1" ht="38.25" hidden="1">
      <c r="A92" s="17"/>
      <c r="B92" s="32"/>
      <c r="C92" s="24" t="s">
        <v>90</v>
      </c>
      <c r="D92" s="33" t="s">
        <v>91</v>
      </c>
      <c r="E92" s="34"/>
      <c r="F92" s="26"/>
    </row>
    <row r="93" spans="1:6" s="22" customFormat="1" ht="16.5" customHeight="1" hidden="1">
      <c r="A93" s="17"/>
      <c r="B93" s="23"/>
      <c r="C93" s="24" t="s">
        <v>12</v>
      </c>
      <c r="D93" s="25" t="s">
        <v>13</v>
      </c>
      <c r="E93" s="26"/>
      <c r="F93" s="26"/>
    </row>
    <row r="94" spans="1:6" s="22" customFormat="1" ht="16.5" customHeight="1" hidden="1">
      <c r="A94" s="17"/>
      <c r="B94" s="23"/>
      <c r="C94" s="24" t="s">
        <v>16</v>
      </c>
      <c r="D94" s="25" t="s">
        <v>17</v>
      </c>
      <c r="E94" s="26"/>
      <c r="F94" s="26"/>
    </row>
    <row r="95" spans="1:6" s="22" customFormat="1" ht="16.5" customHeight="1" hidden="1">
      <c r="A95" s="17"/>
      <c r="B95" s="23"/>
      <c r="C95" s="28" t="s">
        <v>18</v>
      </c>
      <c r="D95" s="25" t="s">
        <v>19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92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93</v>
      </c>
      <c r="D97" s="20" t="s">
        <v>94</v>
      </c>
      <c r="E97" s="21"/>
      <c r="F97" s="21"/>
    </row>
    <row r="98" spans="1:6" s="22" customFormat="1" ht="15.75" customHeight="1" hidden="1">
      <c r="A98" s="17"/>
      <c r="B98" s="23"/>
      <c r="C98" s="24" t="s">
        <v>22</v>
      </c>
      <c r="D98" s="25" t="s">
        <v>23</v>
      </c>
      <c r="E98" s="26"/>
      <c r="F98" s="26"/>
    </row>
    <row r="99" spans="1:6" s="22" customFormat="1" ht="15.75" customHeight="1" hidden="1">
      <c r="A99" s="17"/>
      <c r="B99" s="23"/>
      <c r="C99" s="24" t="s">
        <v>95</v>
      </c>
      <c r="D99" s="25" t="s">
        <v>96</v>
      </c>
      <c r="E99" s="26"/>
      <c r="F99" s="26"/>
    </row>
    <row r="100" spans="1:6" s="22" customFormat="1" ht="15.75" customHeight="1" hidden="1">
      <c r="A100" s="17"/>
      <c r="B100" s="23"/>
      <c r="C100" s="24" t="s">
        <v>24</v>
      </c>
      <c r="D100" s="25" t="s">
        <v>25</v>
      </c>
      <c r="E100" s="26"/>
      <c r="F100" s="26"/>
    </row>
    <row r="101" spans="1:6" s="22" customFormat="1" ht="15.75" customHeight="1" hidden="1">
      <c r="A101" s="17"/>
      <c r="B101" s="23"/>
      <c r="C101" s="28" t="s">
        <v>97</v>
      </c>
      <c r="D101" s="25" t="s">
        <v>98</v>
      </c>
      <c r="E101" s="26"/>
      <c r="F101" s="26"/>
    </row>
    <row r="102" spans="1:6" s="16" customFormat="1" ht="22.5" customHeight="1" hidden="1">
      <c r="A102" s="144"/>
      <c r="B102" s="30">
        <v>75023</v>
      </c>
      <c r="C102" s="148"/>
      <c r="D102" s="30" t="s">
        <v>99</v>
      </c>
      <c r="E102" s="31">
        <f>SUM(E103:E105)</f>
        <v>0</v>
      </c>
      <c r="F102" s="31">
        <f>SUM(F106:F132)-F126</f>
        <v>0</v>
      </c>
    </row>
    <row r="103" spans="1:6" s="22" customFormat="1" ht="25.5" hidden="1">
      <c r="A103" s="151"/>
      <c r="B103" s="164"/>
      <c r="C103" s="155" t="s">
        <v>100</v>
      </c>
      <c r="D103" s="39" t="s">
        <v>101</v>
      </c>
      <c r="E103" s="21"/>
      <c r="F103" s="21"/>
    </row>
    <row r="104" spans="1:6" s="22" customFormat="1" ht="19.5" customHeight="1" hidden="1">
      <c r="A104" s="151"/>
      <c r="B104" s="164"/>
      <c r="C104" s="99" t="s">
        <v>30</v>
      </c>
      <c r="D104" s="177" t="s">
        <v>31</v>
      </c>
      <c r="E104" s="100"/>
      <c r="F104" s="100"/>
    </row>
    <row r="105" spans="1:6" s="22" customFormat="1" ht="38.25" hidden="1">
      <c r="A105" s="151"/>
      <c r="B105" s="164"/>
      <c r="C105" s="222">
        <v>6298</v>
      </c>
      <c r="D105" s="39" t="s">
        <v>34</v>
      </c>
      <c r="E105" s="37"/>
      <c r="F105" s="21"/>
    </row>
    <row r="106" spans="1:6" s="22" customFormat="1" ht="17.25" customHeight="1" hidden="1">
      <c r="A106" s="151"/>
      <c r="B106" s="46"/>
      <c r="C106" s="159" t="s">
        <v>102</v>
      </c>
      <c r="D106" s="25" t="s">
        <v>103</v>
      </c>
      <c r="E106" s="26"/>
      <c r="F106" s="26"/>
    </row>
    <row r="107" spans="1:6" s="22" customFormat="1" ht="17.25" customHeight="1" hidden="1">
      <c r="A107" s="151"/>
      <c r="B107" s="46"/>
      <c r="C107" s="159" t="s">
        <v>12</v>
      </c>
      <c r="D107" s="25" t="s">
        <v>13</v>
      </c>
      <c r="E107" s="26"/>
      <c r="F107" s="26"/>
    </row>
    <row r="108" spans="1:6" s="22" customFormat="1" ht="17.25" customHeight="1" hidden="1">
      <c r="A108" s="151"/>
      <c r="B108" s="46"/>
      <c r="C108" s="159" t="s">
        <v>14</v>
      </c>
      <c r="D108" s="25" t="s">
        <v>15</v>
      </c>
      <c r="E108" s="26"/>
      <c r="F108" s="26"/>
    </row>
    <row r="109" spans="1:6" s="22" customFormat="1" ht="17.25" customHeight="1" hidden="1">
      <c r="A109" s="151"/>
      <c r="B109" s="46"/>
      <c r="C109" s="159" t="s">
        <v>16</v>
      </c>
      <c r="D109" s="25" t="s">
        <v>17</v>
      </c>
      <c r="E109" s="26"/>
      <c r="F109" s="26"/>
    </row>
    <row r="110" spans="1:6" s="22" customFormat="1" ht="17.25" customHeight="1" hidden="1">
      <c r="A110" s="151"/>
      <c r="B110" s="46"/>
      <c r="C110" s="159" t="s">
        <v>18</v>
      </c>
      <c r="D110" s="25" t="s">
        <v>19</v>
      </c>
      <c r="E110" s="26"/>
      <c r="F110" s="26"/>
    </row>
    <row r="111" spans="1:6" s="22" customFormat="1" ht="17.25" customHeight="1" hidden="1">
      <c r="A111" s="151"/>
      <c r="B111" s="46"/>
      <c r="C111" s="159" t="s">
        <v>104</v>
      </c>
      <c r="D111" s="25" t="s">
        <v>105</v>
      </c>
      <c r="E111" s="26"/>
      <c r="F111" s="26"/>
    </row>
    <row r="112" spans="1:6" s="22" customFormat="1" ht="17.25" customHeight="1" hidden="1">
      <c r="A112" s="151"/>
      <c r="B112" s="46"/>
      <c r="C112" s="159" t="s">
        <v>20</v>
      </c>
      <c r="D112" s="25" t="s">
        <v>21</v>
      </c>
      <c r="E112" s="26"/>
      <c r="F112" s="26"/>
    </row>
    <row r="113" spans="1:6" s="22" customFormat="1" ht="17.25" customHeight="1" hidden="1">
      <c r="A113" s="151"/>
      <c r="B113" s="46"/>
      <c r="C113" s="159" t="s">
        <v>22</v>
      </c>
      <c r="D113" s="25" t="s">
        <v>23</v>
      </c>
      <c r="E113" s="26"/>
      <c r="F113" s="26"/>
    </row>
    <row r="114" spans="1:6" s="22" customFormat="1" ht="17.25" customHeight="1" hidden="1">
      <c r="A114" s="151"/>
      <c r="B114" s="46"/>
      <c r="C114" s="159" t="s">
        <v>61</v>
      </c>
      <c r="D114" s="25" t="s">
        <v>62</v>
      </c>
      <c r="E114" s="26"/>
      <c r="F114" s="26"/>
    </row>
    <row r="115" spans="1:6" s="22" customFormat="1" ht="17.25" customHeight="1" hidden="1">
      <c r="A115" s="151"/>
      <c r="B115" s="46"/>
      <c r="C115" s="159" t="s">
        <v>70</v>
      </c>
      <c r="D115" s="25" t="s">
        <v>71</v>
      </c>
      <c r="E115" s="26"/>
      <c r="F115" s="26"/>
    </row>
    <row r="116" spans="1:6" s="22" customFormat="1" ht="17.25" customHeight="1" hidden="1">
      <c r="A116" s="151"/>
      <c r="B116" s="46"/>
      <c r="C116" s="159" t="s">
        <v>106</v>
      </c>
      <c r="D116" s="25" t="s">
        <v>107</v>
      </c>
      <c r="E116" s="26"/>
      <c r="F116" s="26"/>
    </row>
    <row r="117" spans="1:6" s="22" customFormat="1" ht="17.25" customHeight="1" hidden="1">
      <c r="A117" s="151"/>
      <c r="B117" s="46"/>
      <c r="C117" s="159" t="s">
        <v>24</v>
      </c>
      <c r="D117" s="25" t="s">
        <v>25</v>
      </c>
      <c r="E117" s="26"/>
      <c r="F117" s="26"/>
    </row>
    <row r="118" spans="1:6" s="22" customFormat="1" ht="17.25" customHeight="1" hidden="1">
      <c r="A118" s="151"/>
      <c r="B118" s="46"/>
      <c r="C118" s="159" t="s">
        <v>108</v>
      </c>
      <c r="D118" s="25" t="s">
        <v>109</v>
      </c>
      <c r="E118" s="26"/>
      <c r="F118" s="26"/>
    </row>
    <row r="119" spans="1:6" s="22" customFormat="1" ht="25.5" hidden="1">
      <c r="A119" s="151"/>
      <c r="B119" s="46"/>
      <c r="C119" s="159" t="s">
        <v>110</v>
      </c>
      <c r="D119" s="33" t="s">
        <v>111</v>
      </c>
      <c r="E119" s="26"/>
      <c r="F119" s="26"/>
    </row>
    <row r="120" spans="1:6" s="22" customFormat="1" ht="25.5" hidden="1">
      <c r="A120" s="151"/>
      <c r="B120" s="46"/>
      <c r="C120" s="159" t="s">
        <v>112</v>
      </c>
      <c r="D120" s="33" t="s">
        <v>113</v>
      </c>
      <c r="E120" s="26"/>
      <c r="F120" s="26"/>
    </row>
    <row r="121" spans="1:6" s="22" customFormat="1" ht="25.5" hidden="1">
      <c r="A121" s="151"/>
      <c r="B121" s="46"/>
      <c r="C121" s="159" t="s">
        <v>80</v>
      </c>
      <c r="D121" s="33" t="s">
        <v>81</v>
      </c>
      <c r="E121" s="26"/>
      <c r="F121" s="26"/>
    </row>
    <row r="122" spans="1:6" s="22" customFormat="1" ht="16.5" customHeight="1" hidden="1">
      <c r="A122" s="151"/>
      <c r="B122" s="46"/>
      <c r="C122" s="159" t="s">
        <v>97</v>
      </c>
      <c r="D122" s="25" t="s">
        <v>98</v>
      </c>
      <c r="E122" s="26"/>
      <c r="F122" s="26"/>
    </row>
    <row r="123" spans="1:6" s="22" customFormat="1" ht="16.5" customHeight="1" hidden="1">
      <c r="A123" s="151"/>
      <c r="B123" s="46"/>
      <c r="C123" s="159" t="s">
        <v>65</v>
      </c>
      <c r="D123" s="25" t="s">
        <v>66</v>
      </c>
      <c r="E123" s="26"/>
      <c r="F123" s="26"/>
    </row>
    <row r="124" spans="1:6" s="22" customFormat="1" ht="14.25" customHeight="1" hidden="1">
      <c r="A124" s="151"/>
      <c r="B124" s="46"/>
      <c r="C124" s="202" t="s">
        <v>26</v>
      </c>
      <c r="D124" s="71" t="s">
        <v>27</v>
      </c>
      <c r="E124" s="72"/>
      <c r="F124" s="72"/>
    </row>
    <row r="125" spans="1:6" s="22" customFormat="1" ht="12" customHeight="1" hidden="1">
      <c r="A125" s="151"/>
      <c r="B125" s="46"/>
      <c r="C125" s="47"/>
      <c r="D125" s="48"/>
      <c r="E125" s="49"/>
      <c r="F125" s="49"/>
    </row>
    <row r="126" spans="1:6" s="6" customFormat="1" ht="7.5" customHeight="1" hidden="1">
      <c r="A126" s="152">
        <v>1</v>
      </c>
      <c r="B126" s="223">
        <v>2</v>
      </c>
      <c r="C126" s="150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51"/>
      <c r="B127" s="46"/>
      <c r="C127" s="158" t="s">
        <v>114</v>
      </c>
      <c r="D127" s="39" t="s">
        <v>115</v>
      </c>
      <c r="E127" s="21"/>
      <c r="F127" s="21"/>
    </row>
    <row r="128" spans="1:6" s="22" customFormat="1" ht="25.5" hidden="1">
      <c r="A128" s="151"/>
      <c r="B128" s="46"/>
      <c r="C128" s="159" t="s">
        <v>116</v>
      </c>
      <c r="D128" s="33" t="s">
        <v>117</v>
      </c>
      <c r="E128" s="26"/>
      <c r="F128" s="26"/>
    </row>
    <row r="129" spans="1:6" s="22" customFormat="1" ht="19.5" customHeight="1" hidden="1">
      <c r="A129" s="151"/>
      <c r="B129" s="46"/>
      <c r="C129" s="159" t="s">
        <v>35</v>
      </c>
      <c r="D129" s="25" t="s">
        <v>36</v>
      </c>
      <c r="E129" s="26"/>
      <c r="F129" s="26"/>
    </row>
    <row r="130" spans="1:6" s="22" customFormat="1" ht="12.75" hidden="1">
      <c r="A130" s="151"/>
      <c r="B130" s="46"/>
      <c r="C130" s="159" t="s">
        <v>118</v>
      </c>
      <c r="D130" s="33" t="s">
        <v>119</v>
      </c>
      <c r="E130" s="26"/>
      <c r="F130" s="26"/>
    </row>
    <row r="131" spans="1:6" s="22" customFormat="1" ht="17.25" customHeight="1" hidden="1">
      <c r="A131" s="151"/>
      <c r="B131" s="46"/>
      <c r="C131" s="159" t="s">
        <v>37</v>
      </c>
      <c r="D131" s="25" t="s">
        <v>36</v>
      </c>
      <c r="E131" s="26"/>
      <c r="F131" s="26"/>
    </row>
    <row r="132" spans="1:6" s="22" customFormat="1" ht="17.25" customHeight="1" hidden="1">
      <c r="A132" s="151"/>
      <c r="B132" s="46"/>
      <c r="C132" s="160" t="s">
        <v>120</v>
      </c>
      <c r="D132" s="25" t="s">
        <v>36</v>
      </c>
      <c r="E132" s="26"/>
      <c r="F132" s="26"/>
    </row>
    <row r="133" spans="1:6" s="16" customFormat="1" ht="22.5" customHeight="1" hidden="1">
      <c r="A133" s="58"/>
      <c r="B133" s="55">
        <v>75075</v>
      </c>
      <c r="C133" s="30"/>
      <c r="D133" s="30" t="s">
        <v>121</v>
      </c>
      <c r="E133" s="31"/>
      <c r="F133" s="31">
        <f>SUM(F134:F138)</f>
        <v>0</v>
      </c>
    </row>
    <row r="134" spans="1:6" s="22" customFormat="1" ht="17.25" customHeight="1" hidden="1">
      <c r="A134" s="17"/>
      <c r="B134" s="18"/>
      <c r="C134" s="19" t="s">
        <v>20</v>
      </c>
      <c r="D134" s="20" t="s">
        <v>21</v>
      </c>
      <c r="E134" s="21"/>
      <c r="F134" s="21"/>
    </row>
    <row r="135" spans="1:6" s="22" customFormat="1" ht="17.25" customHeight="1" hidden="1">
      <c r="A135" s="17"/>
      <c r="B135" s="23"/>
      <c r="C135" s="24" t="s">
        <v>22</v>
      </c>
      <c r="D135" s="25" t="s">
        <v>23</v>
      </c>
      <c r="E135" s="26"/>
      <c r="F135" s="26"/>
    </row>
    <row r="136" spans="1:6" s="22" customFormat="1" ht="17.25" customHeight="1" hidden="1">
      <c r="A136" s="17"/>
      <c r="B136" s="23"/>
      <c r="C136" s="24" t="s">
        <v>95</v>
      </c>
      <c r="D136" s="25" t="s">
        <v>96</v>
      </c>
      <c r="E136" s="26"/>
      <c r="F136" s="26"/>
    </row>
    <row r="137" spans="1:6" s="22" customFormat="1" ht="17.25" customHeight="1" hidden="1">
      <c r="A137" s="17"/>
      <c r="B137" s="23"/>
      <c r="C137" s="24" t="s">
        <v>24</v>
      </c>
      <c r="D137" s="25" t="s">
        <v>25</v>
      </c>
      <c r="E137" s="26"/>
      <c r="F137" s="26"/>
    </row>
    <row r="138" spans="1:6" s="22" customFormat="1" ht="17.25" customHeight="1" hidden="1" thickBot="1">
      <c r="A138" s="17"/>
      <c r="B138" s="23"/>
      <c r="C138" s="28" t="s">
        <v>65</v>
      </c>
      <c r="D138" s="25" t="s">
        <v>66</v>
      </c>
      <c r="E138" s="26"/>
      <c r="F138" s="26"/>
    </row>
    <row r="139" spans="1:6" s="11" customFormat="1" ht="45.75" customHeight="1" hidden="1" thickBot="1">
      <c r="A139" s="263">
        <v>751</v>
      </c>
      <c r="B139" s="548" t="s">
        <v>122</v>
      </c>
      <c r="C139" s="549"/>
      <c r="D139" s="550"/>
      <c r="E139" s="10">
        <f>E140+E145</f>
        <v>0</v>
      </c>
      <c r="F139" s="153">
        <f>F140+F145</f>
        <v>0</v>
      </c>
    </row>
    <row r="140" spans="1:6" s="16" customFormat="1" ht="28.5" hidden="1">
      <c r="A140" s="144"/>
      <c r="B140" s="55">
        <v>75101</v>
      </c>
      <c r="C140" s="210"/>
      <c r="D140" s="87" t="s">
        <v>123</v>
      </c>
      <c r="E140" s="56">
        <f>E141</f>
        <v>0</v>
      </c>
      <c r="F140" s="56">
        <f>SUM(F142:F144)</f>
        <v>0</v>
      </c>
    </row>
    <row r="141" spans="1:6" s="22" customFormat="1" ht="51" hidden="1">
      <c r="A141" s="151"/>
      <c r="B141" s="164"/>
      <c r="C141" s="158" t="s">
        <v>88</v>
      </c>
      <c r="D141" s="59" t="s">
        <v>89</v>
      </c>
      <c r="E141" s="37"/>
      <c r="F141" s="21"/>
    </row>
    <row r="142" spans="1:6" s="22" customFormat="1" ht="17.25" customHeight="1" hidden="1">
      <c r="A142" s="151"/>
      <c r="B142" s="46"/>
      <c r="C142" s="159" t="s">
        <v>16</v>
      </c>
      <c r="D142" s="25" t="s">
        <v>17</v>
      </c>
      <c r="E142" s="26"/>
      <c r="F142" s="26"/>
    </row>
    <row r="143" spans="1:6" s="22" customFormat="1" ht="17.25" customHeight="1" hidden="1">
      <c r="A143" s="151"/>
      <c r="B143" s="46"/>
      <c r="C143" s="159" t="s">
        <v>18</v>
      </c>
      <c r="D143" s="25" t="s">
        <v>19</v>
      </c>
      <c r="E143" s="26"/>
      <c r="F143" s="26"/>
    </row>
    <row r="144" spans="1:6" s="22" customFormat="1" ht="17.25" customHeight="1" hidden="1">
      <c r="A144" s="151"/>
      <c r="B144" s="46"/>
      <c r="C144" s="160" t="s">
        <v>20</v>
      </c>
      <c r="D144" s="25" t="s">
        <v>21</v>
      </c>
      <c r="E144" s="26"/>
      <c r="F144" s="26"/>
    </row>
    <row r="145" spans="1:6" s="16" customFormat="1" ht="24" customHeight="1" hidden="1">
      <c r="A145" s="144"/>
      <c r="B145" s="30">
        <v>75113</v>
      </c>
      <c r="C145" s="568" t="s">
        <v>281</v>
      </c>
      <c r="D145" s="564"/>
      <c r="E145" s="31">
        <f>E146</f>
        <v>0</v>
      </c>
      <c r="F145" s="31">
        <f>SUM(F148:F154)</f>
        <v>0</v>
      </c>
    </row>
    <row r="146" spans="1:6" s="22" customFormat="1" ht="51" hidden="1">
      <c r="A146" s="151"/>
      <c r="B146" s="164"/>
      <c r="C146" s="99" t="s">
        <v>88</v>
      </c>
      <c r="D146" s="203" t="s">
        <v>89</v>
      </c>
      <c r="E146" s="100"/>
      <c r="F146" s="100"/>
    </row>
    <row r="147" spans="1:6" s="16" customFormat="1" ht="33.75" customHeight="1" hidden="1">
      <c r="A147" s="166"/>
      <c r="B147" s="167"/>
      <c r="C147" s="241"/>
      <c r="D147" s="577" t="s">
        <v>282</v>
      </c>
      <c r="E147" s="577"/>
      <c r="F147" s="578"/>
    </row>
    <row r="148" spans="1:6" s="22" customFormat="1" ht="17.25" customHeight="1" hidden="1">
      <c r="A148" s="151"/>
      <c r="B148" s="46"/>
      <c r="C148" s="158" t="s">
        <v>93</v>
      </c>
      <c r="D148" s="20" t="s">
        <v>94</v>
      </c>
      <c r="E148" s="21"/>
      <c r="F148" s="21"/>
    </row>
    <row r="149" spans="1:6" s="22" customFormat="1" ht="17.25" customHeight="1" hidden="1">
      <c r="A149" s="151"/>
      <c r="B149" s="46"/>
      <c r="C149" s="159" t="s">
        <v>16</v>
      </c>
      <c r="D149" s="25" t="s">
        <v>17</v>
      </c>
      <c r="E149" s="26"/>
      <c r="F149" s="26"/>
    </row>
    <row r="150" spans="1:6" s="22" customFormat="1" ht="17.25" customHeight="1" hidden="1">
      <c r="A150" s="151"/>
      <c r="B150" s="46"/>
      <c r="C150" s="159" t="s">
        <v>18</v>
      </c>
      <c r="D150" s="25" t="s">
        <v>19</v>
      </c>
      <c r="E150" s="26"/>
      <c r="F150" s="26"/>
    </row>
    <row r="151" spans="1:6" s="22" customFormat="1" ht="17.25" customHeight="1" hidden="1">
      <c r="A151" s="151"/>
      <c r="B151" s="46"/>
      <c r="C151" s="159" t="s">
        <v>20</v>
      </c>
      <c r="D151" s="25" t="s">
        <v>21</v>
      </c>
      <c r="E151" s="26"/>
      <c r="F151" s="26"/>
    </row>
    <row r="152" spans="1:6" s="22" customFormat="1" ht="17.25" customHeight="1" hidden="1">
      <c r="A152" s="151"/>
      <c r="B152" s="46"/>
      <c r="C152" s="159" t="s">
        <v>22</v>
      </c>
      <c r="D152" s="25" t="s">
        <v>23</v>
      </c>
      <c r="E152" s="26"/>
      <c r="F152" s="26"/>
    </row>
    <row r="153" spans="1:6" s="22" customFormat="1" ht="17.25" customHeight="1" hidden="1">
      <c r="A153" s="151"/>
      <c r="B153" s="46"/>
      <c r="C153" s="159" t="s">
        <v>61</v>
      </c>
      <c r="D153" s="25" t="s">
        <v>62</v>
      </c>
      <c r="E153" s="26"/>
      <c r="F153" s="26"/>
    </row>
    <row r="154" spans="1:6" s="22" customFormat="1" ht="17.25" customHeight="1" hidden="1" thickBot="1">
      <c r="A154" s="73"/>
      <c r="B154" s="18"/>
      <c r="C154" s="28" t="s">
        <v>24</v>
      </c>
      <c r="D154" s="25" t="s">
        <v>25</v>
      </c>
      <c r="E154" s="26"/>
      <c r="F154" s="26"/>
    </row>
    <row r="155" spans="1:6" s="11" customFormat="1" ht="23.25" customHeight="1" hidden="1" thickBot="1">
      <c r="A155" s="76">
        <v>752</v>
      </c>
      <c r="B155" s="54"/>
      <c r="C155" s="9"/>
      <c r="D155" s="74" t="s">
        <v>124</v>
      </c>
      <c r="E155" s="10">
        <f>E156</f>
        <v>0</v>
      </c>
      <c r="F155" s="10">
        <f>F156</f>
        <v>0</v>
      </c>
    </row>
    <row r="156" spans="1:6" s="16" customFormat="1" ht="23.25" customHeight="1" hidden="1">
      <c r="A156" s="53"/>
      <c r="B156" s="77">
        <v>75212</v>
      </c>
      <c r="C156" s="77"/>
      <c r="D156" s="78" t="s">
        <v>125</v>
      </c>
      <c r="E156" s="79">
        <f>SUM(E157:E161)-E159</f>
        <v>0</v>
      </c>
      <c r="F156" s="79">
        <f>SUM(F157:F161)-F159</f>
        <v>0</v>
      </c>
    </row>
    <row r="157" spans="1:6" s="22" customFormat="1" ht="51" hidden="1">
      <c r="A157" s="40"/>
      <c r="B157" s="80"/>
      <c r="C157" s="70" t="s">
        <v>88</v>
      </c>
      <c r="D157" s="81" t="s">
        <v>89</v>
      </c>
      <c r="E157" s="72"/>
      <c r="F157" s="72"/>
    </row>
    <row r="158" spans="1:6" s="22" customFormat="1" ht="12.75" customHeight="1" hidden="1">
      <c r="A158" s="45"/>
      <c r="B158" s="46"/>
      <c r="C158" s="47"/>
      <c r="D158" s="48"/>
      <c r="E158" s="49"/>
      <c r="F158" s="49"/>
    </row>
    <row r="159" spans="1:6" s="6" customFormat="1" ht="7.5" customHeight="1" hidden="1">
      <c r="A159" s="50">
        <v>1</v>
      </c>
      <c r="B159" s="50">
        <v>2</v>
      </c>
      <c r="C159" s="50">
        <v>3</v>
      </c>
      <c r="D159" s="50">
        <v>4</v>
      </c>
      <c r="E159" s="50">
        <v>5</v>
      </c>
      <c r="F159" s="50">
        <v>6</v>
      </c>
    </row>
    <row r="160" spans="1:6" s="22" customFormat="1" ht="38.25" hidden="1">
      <c r="A160" s="82"/>
      <c r="B160" s="83"/>
      <c r="C160" s="42" t="s">
        <v>68</v>
      </c>
      <c r="D160" s="43" t="s">
        <v>69</v>
      </c>
      <c r="E160" s="44"/>
      <c r="F160" s="44"/>
    </row>
    <row r="161" spans="1:6" s="22" customFormat="1" ht="16.5" customHeight="1" hidden="1" thickBot="1">
      <c r="A161" s="73"/>
      <c r="B161" s="84"/>
      <c r="C161" s="38" t="s">
        <v>24</v>
      </c>
      <c r="D161" s="39" t="s">
        <v>25</v>
      </c>
      <c r="E161" s="21"/>
      <c r="F161" s="21"/>
    </row>
    <row r="162" spans="1:6" s="11" customFormat="1" ht="29.25" customHeight="1" hidden="1" thickBot="1">
      <c r="A162" s="263">
        <v>754</v>
      </c>
      <c r="B162" s="548" t="s">
        <v>126</v>
      </c>
      <c r="C162" s="549"/>
      <c r="D162" s="550"/>
      <c r="E162" s="10">
        <f>E165</f>
        <v>0</v>
      </c>
      <c r="F162" s="153">
        <f>F178+F163+F165+F184</f>
        <v>0</v>
      </c>
    </row>
    <row r="163" spans="1:6" s="16" customFormat="1" ht="21" customHeight="1" hidden="1">
      <c r="A163" s="144"/>
      <c r="B163" s="141">
        <v>75403</v>
      </c>
      <c r="C163" s="210"/>
      <c r="D163" s="87" t="s">
        <v>127</v>
      </c>
      <c r="E163" s="56">
        <f>E164</f>
        <v>0</v>
      </c>
      <c r="F163" s="56">
        <f>F164</f>
        <v>0</v>
      </c>
    </row>
    <row r="164" spans="1:6" s="22" customFormat="1" ht="21.75" customHeight="1" hidden="1">
      <c r="A164" s="151"/>
      <c r="B164" s="164"/>
      <c r="C164" s="155" t="s">
        <v>22</v>
      </c>
      <c r="D164" s="39" t="s">
        <v>23</v>
      </c>
      <c r="E164" s="21"/>
      <c r="F164" s="21"/>
    </row>
    <row r="165" spans="1:6" s="16" customFormat="1" ht="18.75" customHeight="1" hidden="1">
      <c r="A165" s="144"/>
      <c r="B165" s="30">
        <v>75412</v>
      </c>
      <c r="C165" s="563" t="s">
        <v>128</v>
      </c>
      <c r="D165" s="564"/>
      <c r="E165" s="31">
        <f>E166</f>
        <v>0</v>
      </c>
      <c r="F165" s="31">
        <f>F166</f>
        <v>0</v>
      </c>
    </row>
    <row r="166" spans="1:6" s="22" customFormat="1" ht="38.25" hidden="1">
      <c r="A166" s="151"/>
      <c r="B166" s="161"/>
      <c r="C166" s="176" t="s">
        <v>333</v>
      </c>
      <c r="D166" s="174" t="s">
        <v>334</v>
      </c>
      <c r="E166" s="44"/>
      <c r="F166" s="44"/>
    </row>
    <row r="167" spans="1:6" s="22" customFormat="1" ht="16.5" customHeight="1" hidden="1">
      <c r="A167" s="151"/>
      <c r="B167" s="46"/>
      <c r="C167" s="158" t="s">
        <v>93</v>
      </c>
      <c r="D167" s="20" t="s">
        <v>94</v>
      </c>
      <c r="E167" s="21"/>
      <c r="F167" s="21"/>
    </row>
    <row r="168" spans="1:6" s="22" customFormat="1" ht="16.5" customHeight="1" hidden="1">
      <c r="A168" s="151"/>
      <c r="B168" s="46"/>
      <c r="C168" s="159" t="s">
        <v>16</v>
      </c>
      <c r="D168" s="25" t="s">
        <v>17</v>
      </c>
      <c r="E168" s="26"/>
      <c r="F168" s="26"/>
    </row>
    <row r="169" spans="1:6" s="22" customFormat="1" ht="16.5" customHeight="1" hidden="1">
      <c r="A169" s="151"/>
      <c r="B169" s="46"/>
      <c r="C169" s="159" t="s">
        <v>20</v>
      </c>
      <c r="D169" s="25" t="s">
        <v>21</v>
      </c>
      <c r="E169" s="26"/>
      <c r="F169" s="26"/>
    </row>
    <row r="170" spans="1:6" s="22" customFormat="1" ht="16.5" customHeight="1" hidden="1">
      <c r="A170" s="151"/>
      <c r="B170" s="46"/>
      <c r="C170" s="159" t="s">
        <v>22</v>
      </c>
      <c r="D170" s="25" t="s">
        <v>23</v>
      </c>
      <c r="E170" s="26"/>
      <c r="F170" s="26"/>
    </row>
    <row r="171" spans="1:6" s="22" customFormat="1" ht="16.5" customHeight="1" hidden="1">
      <c r="A171" s="151"/>
      <c r="B171" s="46"/>
      <c r="C171" s="159" t="s">
        <v>95</v>
      </c>
      <c r="D171" s="25" t="s">
        <v>96</v>
      </c>
      <c r="E171" s="26"/>
      <c r="F171" s="26"/>
    </row>
    <row r="172" spans="1:6" s="22" customFormat="1" ht="16.5" customHeight="1" hidden="1">
      <c r="A172" s="151"/>
      <c r="B172" s="46"/>
      <c r="C172" s="159" t="s">
        <v>61</v>
      </c>
      <c r="D172" s="25" t="s">
        <v>62</v>
      </c>
      <c r="E172" s="26"/>
      <c r="F172" s="26"/>
    </row>
    <row r="173" spans="1:6" s="22" customFormat="1" ht="16.5" customHeight="1" hidden="1">
      <c r="A173" s="151"/>
      <c r="B173" s="46"/>
      <c r="C173" s="159" t="s">
        <v>70</v>
      </c>
      <c r="D173" s="25" t="s">
        <v>71</v>
      </c>
      <c r="E173" s="26"/>
      <c r="F173" s="26"/>
    </row>
    <row r="174" spans="1:6" s="22" customFormat="1" ht="16.5" customHeight="1" hidden="1">
      <c r="A174" s="151"/>
      <c r="B174" s="46"/>
      <c r="C174" s="159" t="s">
        <v>24</v>
      </c>
      <c r="D174" s="25" t="s">
        <v>25</v>
      </c>
      <c r="E174" s="26"/>
      <c r="F174" s="26"/>
    </row>
    <row r="175" spans="1:6" s="22" customFormat="1" ht="16.5" customHeight="1" hidden="1">
      <c r="A175" s="151"/>
      <c r="B175" s="46"/>
      <c r="C175" s="159" t="s">
        <v>97</v>
      </c>
      <c r="D175" s="25" t="s">
        <v>98</v>
      </c>
      <c r="E175" s="26"/>
      <c r="F175" s="26"/>
    </row>
    <row r="176" spans="1:6" s="22" customFormat="1" ht="16.5" customHeight="1" hidden="1">
      <c r="A176" s="151"/>
      <c r="B176" s="46"/>
      <c r="C176" s="159" t="s">
        <v>65</v>
      </c>
      <c r="D176" s="25" t="s">
        <v>66</v>
      </c>
      <c r="E176" s="26"/>
      <c r="F176" s="26"/>
    </row>
    <row r="177" spans="1:6" s="22" customFormat="1" ht="12.75" hidden="1">
      <c r="A177" s="151"/>
      <c r="B177" s="46"/>
      <c r="C177" s="160" t="s">
        <v>118</v>
      </c>
      <c r="D177" s="33" t="s">
        <v>119</v>
      </c>
      <c r="E177" s="26"/>
      <c r="F177" s="26"/>
    </row>
    <row r="178" spans="1:6" s="16" customFormat="1" ht="21" customHeight="1" hidden="1">
      <c r="A178" s="144"/>
      <c r="B178" s="141">
        <v>75414</v>
      </c>
      <c r="C178" s="148"/>
      <c r="D178" s="85" t="s">
        <v>129</v>
      </c>
      <c r="E178" s="31">
        <f>E179</f>
        <v>0</v>
      </c>
      <c r="F178" s="31">
        <f>SUM(F180:F183)</f>
        <v>0</v>
      </c>
    </row>
    <row r="179" spans="1:6" s="22" customFormat="1" ht="51" hidden="1">
      <c r="A179" s="151"/>
      <c r="B179" s="164"/>
      <c r="C179" s="158" t="s">
        <v>88</v>
      </c>
      <c r="D179" s="59" t="s">
        <v>89</v>
      </c>
      <c r="E179" s="37"/>
      <c r="F179" s="21"/>
    </row>
    <row r="180" spans="1:6" s="22" customFormat="1" ht="19.5" customHeight="1" hidden="1">
      <c r="A180" s="151"/>
      <c r="B180" s="164"/>
      <c r="C180" s="159" t="s">
        <v>22</v>
      </c>
      <c r="D180" s="36" t="s">
        <v>23</v>
      </c>
      <c r="E180" s="34"/>
      <c r="F180" s="26"/>
    </row>
    <row r="181" spans="1:6" s="22" customFormat="1" ht="19.5" customHeight="1" hidden="1">
      <c r="A181" s="151"/>
      <c r="B181" s="164"/>
      <c r="C181" s="159" t="s">
        <v>24</v>
      </c>
      <c r="D181" s="36" t="s">
        <v>25</v>
      </c>
      <c r="E181" s="34"/>
      <c r="F181" s="26"/>
    </row>
    <row r="182" spans="1:6" s="22" customFormat="1" ht="25.5" hidden="1">
      <c r="A182" s="151"/>
      <c r="B182" s="164"/>
      <c r="C182" s="159" t="s">
        <v>112</v>
      </c>
      <c r="D182" s="36" t="s">
        <v>113</v>
      </c>
      <c r="E182" s="34"/>
      <c r="F182" s="26"/>
    </row>
    <row r="183" spans="1:6" s="22" customFormat="1" ht="25.5" hidden="1">
      <c r="A183" s="151"/>
      <c r="B183" s="164"/>
      <c r="C183" s="160" t="s">
        <v>114</v>
      </c>
      <c r="D183" s="33" t="s">
        <v>115</v>
      </c>
      <c r="E183" s="26"/>
      <c r="F183" s="26"/>
    </row>
    <row r="184" spans="1:6" s="16" customFormat="1" ht="21" customHeight="1" hidden="1">
      <c r="A184" s="144"/>
      <c r="B184" s="30">
        <v>75421</v>
      </c>
      <c r="C184" s="563" t="s">
        <v>48</v>
      </c>
      <c r="D184" s="564"/>
      <c r="E184" s="31">
        <f>E185</f>
        <v>0</v>
      </c>
      <c r="F184" s="31">
        <f>F185</f>
        <v>0</v>
      </c>
    </row>
    <row r="185" spans="1:6" s="22" customFormat="1" ht="19.5" customHeight="1" hidden="1" thickBot="1">
      <c r="A185" s="151"/>
      <c r="B185" s="164"/>
      <c r="C185" s="269" t="s">
        <v>22</v>
      </c>
      <c r="D185" s="39" t="s">
        <v>23</v>
      </c>
      <c r="E185" s="21"/>
      <c r="F185" s="21"/>
    </row>
    <row r="186" spans="1:6" s="11" customFormat="1" ht="61.5" customHeight="1" hidden="1" thickBot="1">
      <c r="A186" s="263">
        <v>756</v>
      </c>
      <c r="B186" s="548" t="s">
        <v>130</v>
      </c>
      <c r="C186" s="549"/>
      <c r="D186" s="550"/>
      <c r="E186" s="272">
        <f>E187+E189+E197+E208+E216</f>
        <v>0</v>
      </c>
      <c r="F186" s="153">
        <f>F187+F189+F197+F208+F216+F219</f>
        <v>0</v>
      </c>
    </row>
    <row r="187" spans="1:6" s="16" customFormat="1" ht="24.75" customHeight="1" hidden="1">
      <c r="A187" s="144"/>
      <c r="B187" s="55">
        <v>75601</v>
      </c>
      <c r="C187" s="573" t="s">
        <v>131</v>
      </c>
      <c r="D187" s="574"/>
      <c r="E187" s="56">
        <f>E188</f>
        <v>0</v>
      </c>
      <c r="F187" s="56">
        <f>F188</f>
        <v>0</v>
      </c>
    </row>
    <row r="188" spans="1:6" s="22" customFormat="1" ht="25.5" hidden="1">
      <c r="A188" s="151"/>
      <c r="B188" s="164"/>
      <c r="C188" s="99" t="s">
        <v>132</v>
      </c>
      <c r="D188" s="39" t="s">
        <v>133</v>
      </c>
      <c r="E188" s="21"/>
      <c r="F188" s="21"/>
    </row>
    <row r="189" spans="1:6" s="16" customFormat="1" ht="41.25" customHeight="1" hidden="1">
      <c r="A189" s="144"/>
      <c r="B189" s="30">
        <v>75615</v>
      </c>
      <c r="C189" s="563" t="s">
        <v>134</v>
      </c>
      <c r="D189" s="564"/>
      <c r="E189" s="31">
        <f>SUM(E190:E196)</f>
        <v>0</v>
      </c>
      <c r="F189" s="31">
        <f>SUM(F190:F196)</f>
        <v>0</v>
      </c>
    </row>
    <row r="190" spans="1:6" s="22" customFormat="1" ht="17.25" customHeight="1" hidden="1">
      <c r="A190" s="151"/>
      <c r="B190" s="164"/>
      <c r="C190" s="323" t="s">
        <v>135</v>
      </c>
      <c r="D190" s="20" t="s">
        <v>136</v>
      </c>
      <c r="E190" s="21"/>
      <c r="F190" s="21"/>
    </row>
    <row r="191" spans="1:6" s="22" customFormat="1" ht="17.25" customHeight="1" hidden="1">
      <c r="A191" s="151"/>
      <c r="B191" s="164"/>
      <c r="C191" s="24" t="s">
        <v>137</v>
      </c>
      <c r="D191" s="62" t="s">
        <v>138</v>
      </c>
      <c r="E191" s="34"/>
      <c r="F191" s="34"/>
    </row>
    <row r="192" spans="1:6" s="22" customFormat="1" ht="17.25" customHeight="1" hidden="1">
      <c r="A192" s="151"/>
      <c r="B192" s="164"/>
      <c r="C192" s="19" t="s">
        <v>139</v>
      </c>
      <c r="D192" s="20" t="s">
        <v>140</v>
      </c>
      <c r="E192" s="21"/>
      <c r="F192" s="21"/>
    </row>
    <row r="193" spans="1:6" s="22" customFormat="1" ht="17.25" customHeight="1" hidden="1">
      <c r="A193" s="151"/>
      <c r="B193" s="164"/>
      <c r="C193" s="24" t="s">
        <v>141</v>
      </c>
      <c r="D193" s="62" t="s">
        <v>142</v>
      </c>
      <c r="E193" s="26"/>
      <c r="F193" s="26"/>
    </row>
    <row r="194" spans="1:6" s="22" customFormat="1" ht="17.25" customHeight="1" hidden="1">
      <c r="A194" s="151"/>
      <c r="B194" s="164"/>
      <c r="C194" s="24" t="s">
        <v>143</v>
      </c>
      <c r="D194" s="62" t="s">
        <v>144</v>
      </c>
      <c r="E194" s="34"/>
      <c r="F194" s="34"/>
    </row>
    <row r="195" spans="1:6" s="22" customFormat="1" ht="17.25" customHeight="1" hidden="1">
      <c r="A195" s="151"/>
      <c r="B195" s="164"/>
      <c r="C195" s="19" t="s">
        <v>76</v>
      </c>
      <c r="D195" s="61" t="s">
        <v>77</v>
      </c>
      <c r="E195" s="21"/>
      <c r="F195" s="21"/>
    </row>
    <row r="196" spans="1:6" s="22" customFormat="1" ht="15" customHeight="1" hidden="1">
      <c r="A196" s="250"/>
      <c r="B196" s="298"/>
      <c r="C196" s="70" t="s">
        <v>145</v>
      </c>
      <c r="D196" s="356" t="s">
        <v>146</v>
      </c>
      <c r="E196" s="72"/>
      <c r="F196" s="72"/>
    </row>
    <row r="197" spans="1:6" s="16" customFormat="1" ht="44.25" customHeight="1" hidden="1">
      <c r="A197" s="144"/>
      <c r="B197" s="30">
        <v>75616</v>
      </c>
      <c r="C197" s="551" t="s">
        <v>147</v>
      </c>
      <c r="D197" s="552"/>
      <c r="E197" s="31">
        <f>E198+E199+E201+E207</f>
        <v>0</v>
      </c>
      <c r="F197" s="31">
        <f>F198+F199+F201+F207</f>
        <v>0</v>
      </c>
    </row>
    <row r="198" spans="1:6" s="22" customFormat="1" ht="16.5" customHeight="1" hidden="1">
      <c r="A198" s="250"/>
      <c r="B198" s="298"/>
      <c r="C198" s="99" t="s">
        <v>135</v>
      </c>
      <c r="D198" s="221" t="s">
        <v>136</v>
      </c>
      <c r="E198" s="44"/>
      <c r="F198" s="44"/>
    </row>
    <row r="199" spans="1:6" s="22" customFormat="1" ht="16.5" customHeight="1" hidden="1">
      <c r="A199" s="151"/>
      <c r="B199" s="164"/>
      <c r="C199" s="19" t="s">
        <v>137</v>
      </c>
      <c r="D199" s="61" t="s">
        <v>138</v>
      </c>
      <c r="E199" s="21"/>
      <c r="F199" s="21"/>
    </row>
    <row r="200" spans="1:6" s="22" customFormat="1" ht="16.5" customHeight="1" hidden="1">
      <c r="A200" s="151"/>
      <c r="B200" s="164"/>
      <c r="C200" s="24" t="s">
        <v>139</v>
      </c>
      <c r="D200" s="25" t="s">
        <v>140</v>
      </c>
      <c r="E200" s="26"/>
      <c r="F200" s="26"/>
    </row>
    <row r="201" spans="1:6" s="22" customFormat="1" ht="16.5" customHeight="1" hidden="1">
      <c r="A201" s="151"/>
      <c r="B201" s="164"/>
      <c r="C201" s="24" t="s">
        <v>141</v>
      </c>
      <c r="D201" s="62" t="s">
        <v>142</v>
      </c>
      <c r="E201" s="26"/>
      <c r="F201" s="26"/>
    </row>
    <row r="202" spans="1:6" s="22" customFormat="1" ht="16.5" customHeight="1" hidden="1">
      <c r="A202" s="151"/>
      <c r="B202" s="164"/>
      <c r="C202" s="24" t="s">
        <v>148</v>
      </c>
      <c r="D202" s="62" t="s">
        <v>149</v>
      </c>
      <c r="E202" s="26"/>
      <c r="F202" s="26"/>
    </row>
    <row r="203" spans="1:6" s="22" customFormat="1" ht="16.5" customHeight="1" hidden="1">
      <c r="A203" s="151"/>
      <c r="B203" s="164"/>
      <c r="C203" s="24" t="s">
        <v>150</v>
      </c>
      <c r="D203" s="62" t="s">
        <v>151</v>
      </c>
      <c r="E203" s="26"/>
      <c r="F203" s="26"/>
    </row>
    <row r="204" spans="1:6" s="22" customFormat="1" ht="25.5" hidden="1">
      <c r="A204" s="151"/>
      <c r="B204" s="164"/>
      <c r="C204" s="19" t="s">
        <v>152</v>
      </c>
      <c r="D204" s="59" t="s">
        <v>153</v>
      </c>
      <c r="E204" s="26"/>
      <c r="F204" s="26"/>
    </row>
    <row r="205" spans="1:6" s="22" customFormat="1" ht="15.75" customHeight="1" hidden="1">
      <c r="A205" s="151"/>
      <c r="B205" s="164"/>
      <c r="C205" s="24" t="s">
        <v>143</v>
      </c>
      <c r="D205" s="62" t="s">
        <v>144</v>
      </c>
      <c r="E205" s="26"/>
      <c r="F205" s="26"/>
    </row>
    <row r="206" spans="1:6" s="22" customFormat="1" ht="15.75" customHeight="1" hidden="1">
      <c r="A206" s="151"/>
      <c r="B206" s="164"/>
      <c r="C206" s="24" t="s">
        <v>76</v>
      </c>
      <c r="D206" s="62" t="s">
        <v>77</v>
      </c>
      <c r="E206" s="26"/>
      <c r="F206" s="26"/>
    </row>
    <row r="207" spans="1:6" s="22" customFormat="1" ht="16.5" customHeight="1" hidden="1">
      <c r="A207" s="250"/>
      <c r="B207" s="298"/>
      <c r="C207" s="70" t="s">
        <v>145</v>
      </c>
      <c r="D207" s="356" t="s">
        <v>146</v>
      </c>
      <c r="E207" s="72"/>
      <c r="F207" s="72"/>
    </row>
    <row r="208" spans="1:6" s="16" customFormat="1" ht="29.25" customHeight="1" hidden="1">
      <c r="A208" s="363"/>
      <c r="B208" s="30">
        <v>75618</v>
      </c>
      <c r="C208" s="563" t="s">
        <v>154</v>
      </c>
      <c r="D208" s="564"/>
      <c r="E208" s="194">
        <f>SUM(E213:E215)</f>
        <v>0</v>
      </c>
      <c r="F208" s="31">
        <f>SUM(F213:F215)</f>
        <v>0</v>
      </c>
    </row>
    <row r="209" spans="1:6" ht="6.75" customHeight="1" hidden="1" thickBot="1">
      <c r="A209" s="3"/>
      <c r="B209" s="3"/>
      <c r="C209" s="3"/>
      <c r="D209" s="3"/>
      <c r="E209" s="3"/>
      <c r="F209" s="3"/>
    </row>
    <row r="210" spans="1:6" s="4" customFormat="1" ht="21.75" customHeight="1" hidden="1">
      <c r="A210" s="579" t="s">
        <v>4</v>
      </c>
      <c r="B210" s="545" t="s">
        <v>5</v>
      </c>
      <c r="C210" s="545" t="s">
        <v>6</v>
      </c>
      <c r="D210" s="545" t="s">
        <v>7</v>
      </c>
      <c r="E210" s="547" t="s">
        <v>274</v>
      </c>
      <c r="F210" s="547" t="s">
        <v>277</v>
      </c>
    </row>
    <row r="211" spans="1:6" s="4" customFormat="1" ht="6.75" customHeight="1" hidden="1" thickBot="1">
      <c r="A211" s="580"/>
      <c r="B211" s="546"/>
      <c r="C211" s="546"/>
      <c r="D211" s="546"/>
      <c r="E211" s="546"/>
      <c r="F211" s="546"/>
    </row>
    <row r="212" spans="1:6" s="6" customFormat="1" ht="7.5" customHeight="1" hidden="1">
      <c r="A212" s="343">
        <v>1</v>
      </c>
      <c r="B212" s="343">
        <v>2</v>
      </c>
      <c r="C212" s="343">
        <v>3</v>
      </c>
      <c r="D212" s="343">
        <v>4</v>
      </c>
      <c r="E212" s="343">
        <v>5</v>
      </c>
      <c r="F212" s="343">
        <v>6</v>
      </c>
    </row>
    <row r="213" spans="1:6" s="22" customFormat="1" ht="15.75" customHeight="1" hidden="1">
      <c r="A213" s="151"/>
      <c r="B213" s="164"/>
      <c r="C213" s="324" t="s">
        <v>336</v>
      </c>
      <c r="D213" s="344" t="s">
        <v>337</v>
      </c>
      <c r="E213" s="21"/>
      <c r="F213" s="21"/>
    </row>
    <row r="214" spans="1:6" s="22" customFormat="1" ht="15.75" customHeight="1" hidden="1">
      <c r="A214" s="151"/>
      <c r="B214" s="164"/>
      <c r="C214" s="24" t="s">
        <v>155</v>
      </c>
      <c r="D214" s="36" t="s">
        <v>156</v>
      </c>
      <c r="E214" s="195"/>
      <c r="F214" s="34"/>
    </row>
    <row r="215" spans="1:6" s="22" customFormat="1" ht="24.75" customHeight="1" hidden="1">
      <c r="A215" s="250"/>
      <c r="B215" s="298"/>
      <c r="C215" s="132" t="s">
        <v>338</v>
      </c>
      <c r="D215" s="357" t="s">
        <v>339</v>
      </c>
      <c r="E215" s="271"/>
      <c r="F215" s="44"/>
    </row>
    <row r="216" spans="1:6" s="16" customFormat="1" ht="18.75" customHeight="1" hidden="1">
      <c r="A216" s="144"/>
      <c r="B216" s="30">
        <v>75621</v>
      </c>
      <c r="C216" s="568" t="s">
        <v>157</v>
      </c>
      <c r="D216" s="564"/>
      <c r="E216" s="31">
        <f>SUM(E217:E218)</f>
        <v>0</v>
      </c>
      <c r="F216" s="31">
        <f>SUM(F217:F218)</f>
        <v>0</v>
      </c>
    </row>
    <row r="217" spans="1:6" s="22" customFormat="1" ht="16.5" customHeight="1" hidden="1">
      <c r="A217" s="151"/>
      <c r="B217" s="164"/>
      <c r="C217" s="324" t="s">
        <v>237</v>
      </c>
      <c r="D217" s="325" t="s">
        <v>158</v>
      </c>
      <c r="E217" s="37"/>
      <c r="F217" s="21"/>
    </row>
    <row r="218" spans="1:6" s="22" customFormat="1" ht="16.5" customHeight="1" hidden="1">
      <c r="A218" s="151"/>
      <c r="B218" s="164"/>
      <c r="C218" s="326" t="s">
        <v>238</v>
      </c>
      <c r="D218" s="71" t="s">
        <v>159</v>
      </c>
      <c r="E218" s="26"/>
      <c r="F218" s="26"/>
    </row>
    <row r="219" spans="1:6" s="16" customFormat="1" ht="33" customHeight="1" hidden="1">
      <c r="A219" s="144"/>
      <c r="B219" s="30">
        <v>75647</v>
      </c>
      <c r="C219" s="563" t="s">
        <v>160</v>
      </c>
      <c r="D219" s="564"/>
      <c r="E219" s="31">
        <f>SUM(E220:E225)</f>
        <v>0</v>
      </c>
      <c r="F219" s="31">
        <f>SUM(F220:F225)</f>
        <v>0</v>
      </c>
    </row>
    <row r="220" spans="1:6" s="22" customFormat="1" ht="17.25" customHeight="1" hidden="1">
      <c r="A220" s="151"/>
      <c r="B220" s="164"/>
      <c r="C220" s="323" t="s">
        <v>161</v>
      </c>
      <c r="D220" s="61" t="s">
        <v>162</v>
      </c>
      <c r="E220" s="37"/>
      <c r="F220" s="21"/>
    </row>
    <row r="221" spans="1:6" s="22" customFormat="1" ht="17.25" customHeight="1" hidden="1">
      <c r="A221" s="151"/>
      <c r="B221" s="164"/>
      <c r="C221" s="24" t="s">
        <v>16</v>
      </c>
      <c r="D221" s="62" t="s">
        <v>163</v>
      </c>
      <c r="E221" s="34"/>
      <c r="F221" s="26"/>
    </row>
    <row r="222" spans="1:6" s="22" customFormat="1" ht="17.25" customHeight="1" hidden="1">
      <c r="A222" s="151"/>
      <c r="B222" s="164"/>
      <c r="C222" s="24" t="s">
        <v>18</v>
      </c>
      <c r="D222" s="62" t="s">
        <v>19</v>
      </c>
      <c r="E222" s="34"/>
      <c r="F222" s="26"/>
    </row>
    <row r="223" spans="1:6" s="22" customFormat="1" ht="17.25" customHeight="1" hidden="1">
      <c r="A223" s="151"/>
      <c r="B223" s="164"/>
      <c r="C223" s="24" t="s">
        <v>20</v>
      </c>
      <c r="D223" s="62" t="s">
        <v>21</v>
      </c>
      <c r="E223" s="34"/>
      <c r="F223" s="26"/>
    </row>
    <row r="224" spans="1:6" s="22" customFormat="1" ht="17.25" customHeight="1" hidden="1">
      <c r="A224" s="151"/>
      <c r="B224" s="164"/>
      <c r="C224" s="24" t="s">
        <v>22</v>
      </c>
      <c r="D224" s="62" t="s">
        <v>23</v>
      </c>
      <c r="E224" s="34"/>
      <c r="F224" s="26"/>
    </row>
    <row r="225" spans="1:6" s="22" customFormat="1" ht="17.25" customHeight="1" hidden="1" thickBot="1">
      <c r="A225" s="151"/>
      <c r="B225" s="164"/>
      <c r="C225" s="70" t="s">
        <v>24</v>
      </c>
      <c r="D225" s="25" t="s">
        <v>25</v>
      </c>
      <c r="E225" s="26"/>
      <c r="F225" s="26"/>
    </row>
    <row r="226" spans="1:6" s="22" customFormat="1" ht="19.5" customHeight="1" hidden="1" thickBot="1">
      <c r="A226" s="51">
        <v>757</v>
      </c>
      <c r="B226" s="183"/>
      <c r="C226" s="327"/>
      <c r="D226" s="9" t="s">
        <v>164</v>
      </c>
      <c r="E226" s="10">
        <f>E227</f>
        <v>0</v>
      </c>
      <c r="F226" s="10">
        <f>F227</f>
        <v>0</v>
      </c>
    </row>
    <row r="227" spans="1:6" s="22" customFormat="1" ht="30.75" customHeight="1" hidden="1">
      <c r="A227" s="73"/>
      <c r="B227" s="14">
        <v>75702</v>
      </c>
      <c r="C227" s="90"/>
      <c r="D227" s="91" t="s">
        <v>165</v>
      </c>
      <c r="E227" s="92">
        <f>E229</f>
        <v>0</v>
      </c>
      <c r="F227" s="92">
        <f>SUM(F228:F229)</f>
        <v>0</v>
      </c>
    </row>
    <row r="228" spans="1:6" s="22" customFormat="1" ht="20.25" customHeight="1" hidden="1">
      <c r="A228" s="17"/>
      <c r="B228" s="84"/>
      <c r="C228" s="93" t="s">
        <v>24</v>
      </c>
      <c r="D228" s="94" t="s">
        <v>25</v>
      </c>
      <c r="E228" s="21"/>
      <c r="F228" s="21"/>
    </row>
    <row r="229" spans="1:6" s="22" customFormat="1" ht="42.75" hidden="1">
      <c r="A229" s="40"/>
      <c r="B229" s="95"/>
      <c r="C229" s="96" t="s">
        <v>166</v>
      </c>
      <c r="D229" s="97" t="s">
        <v>167</v>
      </c>
      <c r="E229" s="72"/>
      <c r="F229" s="72"/>
    </row>
    <row r="230" spans="1:6" s="22" customFormat="1" ht="15" customHeight="1" hidden="1">
      <c r="A230" s="45"/>
      <c r="B230" s="46"/>
      <c r="C230" s="47"/>
      <c r="D230" s="48"/>
      <c r="E230" s="49"/>
      <c r="F230" s="49"/>
    </row>
    <row r="231" spans="1:6" s="6" customFormat="1" ht="7.5" customHeight="1" hidden="1" thickBot="1">
      <c r="A231" s="65">
        <v>1</v>
      </c>
      <c r="B231" s="65">
        <v>2</v>
      </c>
      <c r="C231" s="65">
        <v>3</v>
      </c>
      <c r="D231" s="65">
        <v>4</v>
      </c>
      <c r="E231" s="65">
        <v>5</v>
      </c>
      <c r="F231" s="65">
        <v>6</v>
      </c>
    </row>
    <row r="232" spans="1:6" s="22" customFormat="1" ht="19.5" customHeight="1" hidden="1" thickBot="1">
      <c r="A232" s="268">
        <v>758</v>
      </c>
      <c r="B232" s="565" t="s">
        <v>168</v>
      </c>
      <c r="C232" s="566"/>
      <c r="D232" s="567"/>
      <c r="E232" s="10">
        <f>E233+E236+E243+E238</f>
        <v>0</v>
      </c>
      <c r="F232" s="153">
        <f>F233+F236+F243+F238+F241</f>
        <v>0</v>
      </c>
    </row>
    <row r="233" spans="1:6" s="22" customFormat="1" ht="27" customHeight="1" hidden="1">
      <c r="A233" s="151"/>
      <c r="B233" s="14">
        <v>75801</v>
      </c>
      <c r="C233" s="569" t="s">
        <v>169</v>
      </c>
      <c r="D233" s="570"/>
      <c r="E233" s="44">
        <f>E235</f>
        <v>0</v>
      </c>
      <c r="F233" s="44">
        <f>F235</f>
        <v>0</v>
      </c>
    </row>
    <row r="234" spans="1:6" s="16" customFormat="1" ht="15.75" customHeight="1" hidden="1">
      <c r="A234" s="162"/>
      <c r="B234" s="141"/>
      <c r="C234" s="141"/>
      <c r="D234" s="557" t="s">
        <v>350</v>
      </c>
      <c r="E234" s="557"/>
      <c r="F234" s="558"/>
    </row>
    <row r="235" spans="1:6" s="22" customFormat="1" ht="23.25" customHeight="1" hidden="1">
      <c r="A235" s="151"/>
      <c r="B235" s="274"/>
      <c r="C235" s="368" t="s">
        <v>170</v>
      </c>
      <c r="D235" s="369" t="s">
        <v>171</v>
      </c>
      <c r="E235" s="100"/>
      <c r="F235" s="100"/>
    </row>
    <row r="236" spans="1:6" s="22" customFormat="1" ht="14.25" hidden="1">
      <c r="A236" s="151"/>
      <c r="B236" s="148">
        <v>75807</v>
      </c>
      <c r="C236" s="99"/>
      <c r="D236" s="85" t="s">
        <v>172</v>
      </c>
      <c r="E236" s="100">
        <f>E237</f>
        <v>0</v>
      </c>
      <c r="F236" s="100">
        <f>F237</f>
        <v>0</v>
      </c>
    </row>
    <row r="237" spans="1:6" s="22" customFormat="1" ht="20.25" customHeight="1" hidden="1">
      <c r="A237" s="151"/>
      <c r="B237" s="274"/>
      <c r="C237" s="98" t="s">
        <v>170</v>
      </c>
      <c r="D237" s="94" t="s">
        <v>171</v>
      </c>
      <c r="E237" s="21"/>
      <c r="F237" s="21"/>
    </row>
    <row r="238" spans="1:6" s="22" customFormat="1" ht="21" customHeight="1" hidden="1">
      <c r="A238" s="151"/>
      <c r="B238" s="30">
        <v>75814</v>
      </c>
      <c r="C238" s="563" t="s">
        <v>173</v>
      </c>
      <c r="D238" s="564"/>
      <c r="E238" s="100">
        <f>E240</f>
        <v>0</v>
      </c>
      <c r="F238" s="100">
        <f>F240</f>
        <v>0</v>
      </c>
    </row>
    <row r="239" spans="1:6" s="16" customFormat="1" ht="15.75" customHeight="1" hidden="1">
      <c r="A239" s="162"/>
      <c r="B239" s="141"/>
      <c r="C239" s="141"/>
      <c r="D239" s="557" t="s">
        <v>350</v>
      </c>
      <c r="E239" s="557"/>
      <c r="F239" s="558"/>
    </row>
    <row r="240" spans="1:6" s="22" customFormat="1" ht="23.25" customHeight="1" hidden="1">
      <c r="A240" s="151"/>
      <c r="B240" s="274"/>
      <c r="C240" s="368" t="s">
        <v>30</v>
      </c>
      <c r="D240" s="104" t="s">
        <v>31</v>
      </c>
      <c r="E240" s="21"/>
      <c r="F240" s="21"/>
    </row>
    <row r="241" spans="1:6" s="22" customFormat="1" ht="21" customHeight="1" hidden="1">
      <c r="A241" s="151"/>
      <c r="B241" s="148">
        <v>75818</v>
      </c>
      <c r="C241" s="99"/>
      <c r="D241" s="85" t="s">
        <v>174</v>
      </c>
      <c r="E241" s="100">
        <f>E242</f>
        <v>0</v>
      </c>
      <c r="F241" s="100">
        <f>F242</f>
        <v>0</v>
      </c>
    </row>
    <row r="242" spans="1:6" s="22" customFormat="1" ht="20.25" customHeight="1" hidden="1">
      <c r="A242" s="151"/>
      <c r="B242" s="274"/>
      <c r="C242" s="98" t="s">
        <v>175</v>
      </c>
      <c r="D242" s="94" t="s">
        <v>176</v>
      </c>
      <c r="E242" s="21"/>
      <c r="F242" s="21"/>
    </row>
    <row r="243" spans="1:6" s="22" customFormat="1" ht="19.5" customHeight="1" hidden="1">
      <c r="A243" s="151"/>
      <c r="B243" s="148">
        <v>75831</v>
      </c>
      <c r="C243" s="99"/>
      <c r="D243" s="85" t="s">
        <v>177</v>
      </c>
      <c r="E243" s="100">
        <f>E244</f>
        <v>0</v>
      </c>
      <c r="F243" s="100">
        <f>F244</f>
        <v>0</v>
      </c>
    </row>
    <row r="244" spans="1:6" s="22" customFormat="1" ht="20.25" customHeight="1" hidden="1">
      <c r="A244" s="151"/>
      <c r="B244" s="222"/>
      <c r="C244" s="98" t="s">
        <v>170</v>
      </c>
      <c r="D244" s="94" t="s">
        <v>171</v>
      </c>
      <c r="E244" s="21"/>
      <c r="F244" s="21"/>
    </row>
    <row r="245" spans="1:6" s="16" customFormat="1" ht="30.75" customHeight="1" hidden="1" thickBot="1">
      <c r="A245" s="144"/>
      <c r="B245" s="167"/>
      <c r="C245" s="241"/>
      <c r="D245" s="571" t="s">
        <v>291</v>
      </c>
      <c r="E245" s="571"/>
      <c r="F245" s="572"/>
    </row>
    <row r="246" spans="1:6" s="11" customFormat="1" ht="19.5" customHeight="1" hidden="1" thickBot="1">
      <c r="A246" s="261">
        <v>801</v>
      </c>
      <c r="B246" s="565" t="s">
        <v>178</v>
      </c>
      <c r="C246" s="566"/>
      <c r="D246" s="567"/>
      <c r="E246" s="10"/>
      <c r="F246" s="153">
        <f>F247+F271+F289+F291+F310+F324+F326</f>
        <v>0</v>
      </c>
    </row>
    <row r="247" spans="1:6" s="16" customFormat="1" ht="19.5" customHeight="1" hidden="1">
      <c r="A247" s="58"/>
      <c r="B247" s="14">
        <v>80101</v>
      </c>
      <c r="C247" s="575" t="s">
        <v>179</v>
      </c>
      <c r="D247" s="576"/>
      <c r="E247" s="15"/>
      <c r="F247" s="15">
        <f>SUM(F251:F270)</f>
        <v>0</v>
      </c>
    </row>
    <row r="248" spans="1:6" s="22" customFormat="1" ht="25.5" hidden="1">
      <c r="A248" s="151"/>
      <c r="B248" s="164"/>
      <c r="C248" s="99" t="s">
        <v>204</v>
      </c>
      <c r="D248" s="203" t="s">
        <v>205</v>
      </c>
      <c r="E248" s="100"/>
      <c r="F248" s="100"/>
    </row>
    <row r="249" spans="1:6" s="16" customFormat="1" ht="30.75" customHeight="1" hidden="1">
      <c r="A249" s="144"/>
      <c r="B249" s="141"/>
      <c r="C249" s="241"/>
      <c r="D249" s="571" t="s">
        <v>298</v>
      </c>
      <c r="E249" s="571"/>
      <c r="F249" s="572"/>
    </row>
    <row r="250" spans="1:6" s="16" customFormat="1" ht="19.5" customHeight="1" hidden="1">
      <c r="A250" s="58"/>
      <c r="B250" s="102"/>
      <c r="C250" s="383"/>
      <c r="D250" s="384"/>
      <c r="E250" s="137"/>
      <c r="F250" s="137"/>
    </row>
    <row r="251" spans="1:6" s="22" customFormat="1" ht="16.5" customHeight="1" hidden="1">
      <c r="A251" s="17"/>
      <c r="B251" s="18"/>
      <c r="C251" s="19" t="s">
        <v>102</v>
      </c>
      <c r="D251" s="39" t="s">
        <v>103</v>
      </c>
      <c r="E251" s="21"/>
      <c r="F251" s="21"/>
    </row>
    <row r="252" spans="1:6" s="22" customFormat="1" ht="16.5" customHeight="1" hidden="1">
      <c r="A252" s="17"/>
      <c r="B252" s="23"/>
      <c r="C252" s="24" t="s">
        <v>12</v>
      </c>
      <c r="D252" s="25" t="s">
        <v>13</v>
      </c>
      <c r="E252" s="26"/>
      <c r="F252" s="26"/>
    </row>
    <row r="253" spans="1:6" s="22" customFormat="1" ht="16.5" customHeight="1" hidden="1">
      <c r="A253" s="17"/>
      <c r="B253" s="23"/>
      <c r="C253" s="24" t="s">
        <v>14</v>
      </c>
      <c r="D253" s="25" t="s">
        <v>15</v>
      </c>
      <c r="E253" s="26"/>
      <c r="F253" s="26"/>
    </row>
    <row r="254" spans="1:6" s="22" customFormat="1" ht="16.5" customHeight="1" hidden="1">
      <c r="A254" s="17"/>
      <c r="B254" s="23"/>
      <c r="C254" s="24" t="s">
        <v>16</v>
      </c>
      <c r="D254" s="25" t="s">
        <v>17</v>
      </c>
      <c r="E254" s="26"/>
      <c r="F254" s="26"/>
    </row>
    <row r="255" spans="1:6" s="22" customFormat="1" ht="16.5" customHeight="1" hidden="1">
      <c r="A255" s="17"/>
      <c r="B255" s="23"/>
      <c r="C255" s="24" t="s">
        <v>18</v>
      </c>
      <c r="D255" s="25" t="s">
        <v>19</v>
      </c>
      <c r="E255" s="26"/>
      <c r="F255" s="26"/>
    </row>
    <row r="256" spans="1:7" s="22" customFormat="1" ht="16.5" customHeight="1" hidden="1">
      <c r="A256" s="17"/>
      <c r="B256" s="23"/>
      <c r="C256" s="24" t="s">
        <v>20</v>
      </c>
      <c r="D256" s="25" t="s">
        <v>21</v>
      </c>
      <c r="E256" s="26"/>
      <c r="F256" s="26"/>
      <c r="G256" s="101"/>
    </row>
    <row r="257" spans="1:6" s="22" customFormat="1" ht="16.5" customHeight="1" hidden="1">
      <c r="A257" s="17"/>
      <c r="B257" s="23"/>
      <c r="C257" s="24" t="s">
        <v>22</v>
      </c>
      <c r="D257" s="25" t="s">
        <v>23</v>
      </c>
      <c r="E257" s="26"/>
      <c r="F257" s="26"/>
    </row>
    <row r="258" spans="1:6" s="22" customFormat="1" ht="20.25" customHeight="1" hidden="1">
      <c r="A258" s="17"/>
      <c r="B258" s="23"/>
      <c r="C258" s="24" t="s">
        <v>180</v>
      </c>
      <c r="D258" s="33" t="s">
        <v>181</v>
      </c>
      <c r="E258" s="26"/>
      <c r="F258" s="26"/>
    </row>
    <row r="259" spans="1:6" s="22" customFormat="1" ht="16.5" customHeight="1" hidden="1">
      <c r="A259" s="17"/>
      <c r="B259" s="23"/>
      <c r="C259" s="24" t="s">
        <v>61</v>
      </c>
      <c r="D259" s="25" t="s">
        <v>62</v>
      </c>
      <c r="E259" s="26"/>
      <c r="F259" s="26"/>
    </row>
    <row r="260" spans="1:6" s="22" customFormat="1" ht="16.5" customHeight="1" hidden="1">
      <c r="A260" s="17"/>
      <c r="B260" s="23"/>
      <c r="C260" s="24" t="s">
        <v>70</v>
      </c>
      <c r="D260" s="25" t="s">
        <v>71</v>
      </c>
      <c r="E260" s="26"/>
      <c r="F260" s="26"/>
    </row>
    <row r="261" spans="1:6" s="22" customFormat="1" ht="16.5" customHeight="1" hidden="1">
      <c r="A261" s="17"/>
      <c r="B261" s="23"/>
      <c r="C261" s="24" t="s">
        <v>106</v>
      </c>
      <c r="D261" s="25" t="s">
        <v>107</v>
      </c>
      <c r="E261" s="26"/>
      <c r="F261" s="26"/>
    </row>
    <row r="262" spans="1:6" s="22" customFormat="1" ht="16.5" customHeight="1" hidden="1">
      <c r="A262" s="17"/>
      <c r="B262" s="23"/>
      <c r="C262" s="24" t="s">
        <v>24</v>
      </c>
      <c r="D262" s="25" t="s">
        <v>25</v>
      </c>
      <c r="E262" s="26"/>
      <c r="F262" s="26"/>
    </row>
    <row r="263" spans="1:6" s="22" customFormat="1" ht="16.5" customHeight="1" hidden="1">
      <c r="A263" s="17"/>
      <c r="B263" s="23"/>
      <c r="C263" s="24" t="s">
        <v>108</v>
      </c>
      <c r="D263" s="25" t="s">
        <v>109</v>
      </c>
      <c r="E263" s="26"/>
      <c r="F263" s="26"/>
    </row>
    <row r="264" spans="1:6" s="22" customFormat="1" ht="25.5" hidden="1">
      <c r="A264" s="17"/>
      <c r="B264" s="23"/>
      <c r="C264" s="24" t="s">
        <v>112</v>
      </c>
      <c r="D264" s="33" t="s">
        <v>113</v>
      </c>
      <c r="E264" s="26"/>
      <c r="F264" s="26"/>
    </row>
    <row r="265" spans="1:6" s="22" customFormat="1" ht="16.5" customHeight="1" hidden="1">
      <c r="A265" s="17"/>
      <c r="B265" s="23"/>
      <c r="C265" s="24" t="s">
        <v>97</v>
      </c>
      <c r="D265" s="25" t="s">
        <v>98</v>
      </c>
      <c r="E265" s="26"/>
      <c r="F265" s="26"/>
    </row>
    <row r="266" spans="1:6" s="22" customFormat="1" ht="16.5" customHeight="1" hidden="1">
      <c r="A266" s="17"/>
      <c r="B266" s="23"/>
      <c r="C266" s="24" t="s">
        <v>65</v>
      </c>
      <c r="D266" s="25" t="s">
        <v>66</v>
      </c>
      <c r="E266" s="26"/>
      <c r="F266" s="26"/>
    </row>
    <row r="267" spans="1:6" s="22" customFormat="1" ht="16.5" customHeight="1" hidden="1">
      <c r="A267" s="17"/>
      <c r="B267" s="23"/>
      <c r="C267" s="24" t="s">
        <v>26</v>
      </c>
      <c r="D267" s="25" t="s">
        <v>27</v>
      </c>
      <c r="E267" s="26"/>
      <c r="F267" s="26"/>
    </row>
    <row r="268" spans="1:6" s="22" customFormat="1" ht="25.5" hidden="1">
      <c r="A268" s="17"/>
      <c r="B268" s="23"/>
      <c r="C268" s="24" t="s">
        <v>114</v>
      </c>
      <c r="D268" s="33" t="s">
        <v>115</v>
      </c>
      <c r="E268" s="26"/>
      <c r="F268" s="26"/>
    </row>
    <row r="269" spans="1:6" s="22" customFormat="1" ht="25.5" hidden="1">
      <c r="A269" s="17"/>
      <c r="B269" s="23"/>
      <c r="C269" s="24" t="s">
        <v>116</v>
      </c>
      <c r="D269" s="33" t="s">
        <v>117</v>
      </c>
      <c r="E269" s="26"/>
      <c r="F269" s="26"/>
    </row>
    <row r="270" spans="1:6" s="22" customFormat="1" ht="16.5" customHeight="1" hidden="1">
      <c r="A270" s="27"/>
      <c r="B270" s="23"/>
      <c r="C270" s="28" t="s">
        <v>35</v>
      </c>
      <c r="D270" s="25" t="s">
        <v>36</v>
      </c>
      <c r="E270" s="26"/>
      <c r="F270" s="26"/>
    </row>
    <row r="271" spans="1:6" s="16" customFormat="1" ht="14.25" hidden="1">
      <c r="A271" s="58"/>
      <c r="B271" s="30">
        <v>80103</v>
      </c>
      <c r="C271" s="29"/>
      <c r="D271" s="85" t="s">
        <v>182</v>
      </c>
      <c r="E271" s="31">
        <f>SUM(E272:E288)-E277</f>
        <v>0</v>
      </c>
      <c r="F271" s="31">
        <f>SUM(F272:F288)-F277</f>
        <v>0</v>
      </c>
    </row>
    <row r="272" spans="1:6" s="22" customFormat="1" ht="16.5" customHeight="1" hidden="1">
      <c r="A272" s="17"/>
      <c r="B272" s="18"/>
      <c r="C272" s="19" t="s">
        <v>102</v>
      </c>
      <c r="D272" s="20" t="s">
        <v>103</v>
      </c>
      <c r="E272" s="21"/>
      <c r="F272" s="21"/>
    </row>
    <row r="273" spans="1:6" s="22" customFormat="1" ht="16.5" customHeight="1" hidden="1">
      <c r="A273" s="17"/>
      <c r="B273" s="23"/>
      <c r="C273" s="24" t="s">
        <v>12</v>
      </c>
      <c r="D273" s="25" t="s">
        <v>13</v>
      </c>
      <c r="E273" s="26"/>
      <c r="F273" s="26"/>
    </row>
    <row r="274" spans="1:6" s="22" customFormat="1" ht="16.5" customHeight="1" hidden="1">
      <c r="A274" s="17"/>
      <c r="B274" s="23"/>
      <c r="C274" s="24" t="s">
        <v>14</v>
      </c>
      <c r="D274" s="25" t="s">
        <v>15</v>
      </c>
      <c r="E274" s="26"/>
      <c r="F274" s="26"/>
    </row>
    <row r="275" spans="1:6" s="22" customFormat="1" ht="15.75" customHeight="1" hidden="1">
      <c r="A275" s="40"/>
      <c r="B275" s="69"/>
      <c r="C275" s="70" t="s">
        <v>16</v>
      </c>
      <c r="D275" s="71" t="s">
        <v>17</v>
      </c>
      <c r="E275" s="72"/>
      <c r="F275" s="72"/>
    </row>
    <row r="276" spans="1:6" s="22" customFormat="1" ht="14.25" customHeight="1" hidden="1">
      <c r="A276" s="45"/>
      <c r="B276" s="46"/>
      <c r="C276" s="47"/>
      <c r="D276" s="48"/>
      <c r="E276" s="49"/>
      <c r="F276" s="49"/>
    </row>
    <row r="277" spans="1:6" s="6" customFormat="1" ht="7.5" customHeight="1" hidden="1">
      <c r="A277" s="50">
        <v>1</v>
      </c>
      <c r="B277" s="50">
        <v>2</v>
      </c>
      <c r="C277" s="50">
        <v>3</v>
      </c>
      <c r="D277" s="50">
        <v>4</v>
      </c>
      <c r="E277" s="50">
        <v>5</v>
      </c>
      <c r="F277" s="50">
        <v>6</v>
      </c>
    </row>
    <row r="278" spans="1:7" s="22" customFormat="1" ht="16.5" customHeight="1" hidden="1">
      <c r="A278" s="17"/>
      <c r="B278" s="23"/>
      <c r="C278" s="24" t="s">
        <v>18</v>
      </c>
      <c r="D278" s="25" t="s">
        <v>19</v>
      </c>
      <c r="E278" s="26"/>
      <c r="F278" s="26"/>
      <c r="G278" s="101"/>
    </row>
    <row r="279" spans="1:6" s="22" customFormat="1" ht="16.5" customHeight="1" hidden="1">
      <c r="A279" s="17"/>
      <c r="B279" s="23"/>
      <c r="C279" s="24" t="s">
        <v>22</v>
      </c>
      <c r="D279" s="25" t="s">
        <v>23</v>
      </c>
      <c r="E279" s="26"/>
      <c r="F279" s="26"/>
    </row>
    <row r="280" spans="1:6" s="22" customFormat="1" ht="16.5" customHeight="1" hidden="1">
      <c r="A280" s="17"/>
      <c r="B280" s="23"/>
      <c r="C280" s="24" t="s">
        <v>180</v>
      </c>
      <c r="D280" s="25" t="s">
        <v>181</v>
      </c>
      <c r="E280" s="26"/>
      <c r="F280" s="26"/>
    </row>
    <row r="281" spans="1:6" s="22" customFormat="1" ht="16.5" customHeight="1" hidden="1">
      <c r="A281" s="17"/>
      <c r="B281" s="23"/>
      <c r="C281" s="24" t="s">
        <v>61</v>
      </c>
      <c r="D281" s="25" t="s">
        <v>62</v>
      </c>
      <c r="E281" s="26"/>
      <c r="F281" s="26"/>
    </row>
    <row r="282" spans="1:6" s="22" customFormat="1" ht="16.5" customHeight="1" hidden="1">
      <c r="A282" s="17"/>
      <c r="B282" s="23"/>
      <c r="C282" s="24" t="s">
        <v>106</v>
      </c>
      <c r="D282" s="25" t="s">
        <v>107</v>
      </c>
      <c r="E282" s="26"/>
      <c r="F282" s="26"/>
    </row>
    <row r="283" spans="1:6" s="22" customFormat="1" ht="19.5" customHeight="1" hidden="1">
      <c r="A283" s="17"/>
      <c r="B283" s="23"/>
      <c r="C283" s="24" t="s">
        <v>24</v>
      </c>
      <c r="D283" s="25" t="s">
        <v>25</v>
      </c>
      <c r="E283" s="26"/>
      <c r="F283" s="26"/>
    </row>
    <row r="284" spans="1:6" s="22" customFormat="1" ht="25.5" hidden="1">
      <c r="A284" s="17"/>
      <c r="B284" s="23"/>
      <c r="C284" s="24" t="s">
        <v>112</v>
      </c>
      <c r="D284" s="33" t="s">
        <v>113</v>
      </c>
      <c r="E284" s="26"/>
      <c r="F284" s="26"/>
    </row>
    <row r="285" spans="1:6" s="22" customFormat="1" ht="16.5" customHeight="1" hidden="1">
      <c r="A285" s="17"/>
      <c r="B285" s="23"/>
      <c r="C285" s="24" t="s">
        <v>97</v>
      </c>
      <c r="D285" s="25" t="s">
        <v>98</v>
      </c>
      <c r="E285" s="26"/>
      <c r="F285" s="26"/>
    </row>
    <row r="286" spans="1:6" s="22" customFormat="1" ht="16.5" customHeight="1" hidden="1">
      <c r="A286" s="17"/>
      <c r="B286" s="23"/>
      <c r="C286" s="24" t="s">
        <v>65</v>
      </c>
      <c r="D286" s="25" t="s">
        <v>66</v>
      </c>
      <c r="E286" s="26"/>
      <c r="F286" s="26"/>
    </row>
    <row r="287" spans="1:6" s="22" customFormat="1" ht="16.5" customHeight="1" hidden="1">
      <c r="A287" s="17"/>
      <c r="B287" s="23"/>
      <c r="C287" s="24" t="s">
        <v>26</v>
      </c>
      <c r="D287" s="25" t="s">
        <v>27</v>
      </c>
      <c r="E287" s="26"/>
      <c r="F287" s="26"/>
    </row>
    <row r="288" spans="1:6" s="22" customFormat="1" ht="25.5" hidden="1">
      <c r="A288" s="27"/>
      <c r="B288" s="23"/>
      <c r="C288" s="28" t="s">
        <v>114</v>
      </c>
      <c r="D288" s="33" t="s">
        <v>115</v>
      </c>
      <c r="E288" s="26"/>
      <c r="F288" s="26"/>
    </row>
    <row r="289" spans="1:6" s="16" customFormat="1" ht="19.5" customHeight="1" hidden="1">
      <c r="A289" s="58"/>
      <c r="B289" s="30">
        <v>80104</v>
      </c>
      <c r="C289" s="29"/>
      <c r="D289" s="85" t="s">
        <v>183</v>
      </c>
      <c r="E289" s="31"/>
      <c r="F289" s="31">
        <f>F290</f>
        <v>0</v>
      </c>
    </row>
    <row r="290" spans="1:6" s="22" customFormat="1" ht="17.25" customHeight="1" hidden="1">
      <c r="A290" s="27"/>
      <c r="B290" s="18"/>
      <c r="C290" s="38" t="s">
        <v>24</v>
      </c>
      <c r="D290" s="20" t="s">
        <v>25</v>
      </c>
      <c r="E290" s="21"/>
      <c r="F290" s="21"/>
    </row>
    <row r="291" spans="1:6" s="16" customFormat="1" ht="19.5" customHeight="1" hidden="1">
      <c r="A291" s="58"/>
      <c r="B291" s="30">
        <v>80110</v>
      </c>
      <c r="C291" s="29"/>
      <c r="D291" s="30" t="s">
        <v>184</v>
      </c>
      <c r="E291" s="31"/>
      <c r="F291" s="31">
        <f>SUM(F292:F309)</f>
        <v>0</v>
      </c>
    </row>
    <row r="292" spans="1:6" s="22" customFormat="1" ht="16.5" customHeight="1" hidden="1">
      <c r="A292" s="17"/>
      <c r="B292" s="18"/>
      <c r="C292" s="19" t="s">
        <v>102</v>
      </c>
      <c r="D292" s="39" t="s">
        <v>103</v>
      </c>
      <c r="E292" s="21"/>
      <c r="F292" s="21"/>
    </row>
    <row r="293" spans="1:6" s="22" customFormat="1" ht="16.5" customHeight="1" hidden="1">
      <c r="A293" s="17"/>
      <c r="B293" s="23"/>
      <c r="C293" s="24" t="s">
        <v>12</v>
      </c>
      <c r="D293" s="25" t="s">
        <v>13</v>
      </c>
      <c r="E293" s="26"/>
      <c r="F293" s="26"/>
    </row>
    <row r="294" spans="1:6" s="22" customFormat="1" ht="16.5" customHeight="1" hidden="1">
      <c r="A294" s="17"/>
      <c r="B294" s="23"/>
      <c r="C294" s="24" t="s">
        <v>14</v>
      </c>
      <c r="D294" s="25" t="s">
        <v>15</v>
      </c>
      <c r="E294" s="26"/>
      <c r="F294" s="26"/>
    </row>
    <row r="295" spans="1:6" s="22" customFormat="1" ht="16.5" customHeight="1" hidden="1">
      <c r="A295" s="17"/>
      <c r="B295" s="23"/>
      <c r="C295" s="24" t="s">
        <v>16</v>
      </c>
      <c r="D295" s="25" t="s">
        <v>17</v>
      </c>
      <c r="E295" s="26"/>
      <c r="F295" s="26"/>
    </row>
    <row r="296" spans="1:7" s="22" customFormat="1" ht="16.5" customHeight="1" hidden="1">
      <c r="A296" s="17"/>
      <c r="B296" s="23"/>
      <c r="C296" s="24" t="s">
        <v>18</v>
      </c>
      <c r="D296" s="25" t="s">
        <v>19</v>
      </c>
      <c r="E296" s="26"/>
      <c r="F296" s="26"/>
      <c r="G296" s="101"/>
    </row>
    <row r="297" spans="1:6" s="22" customFormat="1" ht="16.5" customHeight="1" hidden="1">
      <c r="A297" s="17"/>
      <c r="B297" s="23"/>
      <c r="C297" s="24" t="s">
        <v>22</v>
      </c>
      <c r="D297" s="25" t="s">
        <v>23</v>
      </c>
      <c r="E297" s="26"/>
      <c r="F297" s="26"/>
    </row>
    <row r="298" spans="1:6" s="22" customFormat="1" ht="12.75" hidden="1">
      <c r="A298" s="17"/>
      <c r="B298" s="23"/>
      <c r="C298" s="24" t="s">
        <v>180</v>
      </c>
      <c r="D298" s="33" t="s">
        <v>181</v>
      </c>
      <c r="E298" s="26"/>
      <c r="F298" s="26"/>
    </row>
    <row r="299" spans="1:6" s="22" customFormat="1" ht="16.5" customHeight="1" hidden="1">
      <c r="A299" s="17"/>
      <c r="B299" s="23"/>
      <c r="C299" s="24" t="s">
        <v>61</v>
      </c>
      <c r="D299" s="25" t="s">
        <v>62</v>
      </c>
      <c r="E299" s="26"/>
      <c r="F299" s="26"/>
    </row>
    <row r="300" spans="1:6" s="22" customFormat="1" ht="16.5" customHeight="1" hidden="1">
      <c r="A300" s="17"/>
      <c r="B300" s="23"/>
      <c r="C300" s="24" t="s">
        <v>106</v>
      </c>
      <c r="D300" s="25" t="s">
        <v>107</v>
      </c>
      <c r="E300" s="26"/>
      <c r="F300" s="26"/>
    </row>
    <row r="301" spans="1:6" s="22" customFormat="1" ht="16.5" customHeight="1" hidden="1">
      <c r="A301" s="17"/>
      <c r="B301" s="23"/>
      <c r="C301" s="24" t="s">
        <v>24</v>
      </c>
      <c r="D301" s="25" t="s">
        <v>25</v>
      </c>
      <c r="E301" s="26"/>
      <c r="F301" s="26"/>
    </row>
    <row r="302" spans="1:6" s="22" customFormat="1" ht="16.5" customHeight="1" hidden="1">
      <c r="A302" s="17"/>
      <c r="B302" s="23"/>
      <c r="C302" s="24" t="s">
        <v>108</v>
      </c>
      <c r="D302" s="25" t="s">
        <v>109</v>
      </c>
      <c r="E302" s="26"/>
      <c r="F302" s="26"/>
    </row>
    <row r="303" spans="1:6" s="22" customFormat="1" ht="25.5" hidden="1">
      <c r="A303" s="17"/>
      <c r="B303" s="23"/>
      <c r="C303" s="24" t="s">
        <v>112</v>
      </c>
      <c r="D303" s="33" t="s">
        <v>113</v>
      </c>
      <c r="E303" s="26"/>
      <c r="F303" s="26"/>
    </row>
    <row r="304" spans="1:6" s="22" customFormat="1" ht="16.5" customHeight="1" hidden="1">
      <c r="A304" s="17"/>
      <c r="B304" s="23"/>
      <c r="C304" s="24" t="s">
        <v>97</v>
      </c>
      <c r="D304" s="25" t="s">
        <v>98</v>
      </c>
      <c r="E304" s="26"/>
      <c r="F304" s="26"/>
    </row>
    <row r="305" spans="1:6" s="22" customFormat="1" ht="16.5" customHeight="1" hidden="1">
      <c r="A305" s="17"/>
      <c r="B305" s="23"/>
      <c r="C305" s="24" t="s">
        <v>65</v>
      </c>
      <c r="D305" s="25" t="s">
        <v>66</v>
      </c>
      <c r="E305" s="26"/>
      <c r="F305" s="26"/>
    </row>
    <row r="306" spans="1:6" s="22" customFormat="1" ht="16.5" customHeight="1" hidden="1">
      <c r="A306" s="17"/>
      <c r="B306" s="23"/>
      <c r="C306" s="24" t="s">
        <v>26</v>
      </c>
      <c r="D306" s="25" t="s">
        <v>27</v>
      </c>
      <c r="E306" s="26"/>
      <c r="F306" s="26"/>
    </row>
    <row r="307" spans="1:6" s="22" customFormat="1" ht="25.5" hidden="1">
      <c r="A307" s="17"/>
      <c r="B307" s="23"/>
      <c r="C307" s="24" t="s">
        <v>114</v>
      </c>
      <c r="D307" s="33" t="s">
        <v>115</v>
      </c>
      <c r="E307" s="26"/>
      <c r="F307" s="26"/>
    </row>
    <row r="308" spans="1:6" s="22" customFormat="1" ht="25.5" hidden="1">
      <c r="A308" s="17"/>
      <c r="B308" s="23"/>
      <c r="C308" s="24" t="s">
        <v>116</v>
      </c>
      <c r="D308" s="33" t="s">
        <v>117</v>
      </c>
      <c r="E308" s="26"/>
      <c r="F308" s="26"/>
    </row>
    <row r="309" spans="1:6" s="22" customFormat="1" ht="16.5" customHeight="1" hidden="1">
      <c r="A309" s="17"/>
      <c r="B309" s="23"/>
      <c r="C309" s="28" t="s">
        <v>35</v>
      </c>
      <c r="D309" s="25" t="s">
        <v>36</v>
      </c>
      <c r="E309" s="26"/>
      <c r="F309" s="26"/>
    </row>
    <row r="310" spans="1:6" s="16" customFormat="1" ht="19.5" customHeight="1" hidden="1">
      <c r="A310" s="17"/>
      <c r="B310" s="30">
        <v>80113</v>
      </c>
      <c r="C310" s="29"/>
      <c r="D310" s="30" t="s">
        <v>185</v>
      </c>
      <c r="E310" s="31">
        <f>SUM(E311:E323)-E321</f>
        <v>0</v>
      </c>
      <c r="F310" s="31">
        <f>SUM(F311:F323)-F321</f>
        <v>0</v>
      </c>
    </row>
    <row r="311" spans="1:6" s="22" customFormat="1" ht="16.5" customHeight="1" hidden="1">
      <c r="A311" s="17"/>
      <c r="B311" s="18"/>
      <c r="C311" s="19" t="s">
        <v>12</v>
      </c>
      <c r="D311" s="20" t="s">
        <v>13</v>
      </c>
      <c r="E311" s="21"/>
      <c r="F311" s="21"/>
    </row>
    <row r="312" spans="1:6" s="22" customFormat="1" ht="16.5" customHeight="1" hidden="1">
      <c r="A312" s="17"/>
      <c r="B312" s="23"/>
      <c r="C312" s="24" t="s">
        <v>14</v>
      </c>
      <c r="D312" s="25" t="s">
        <v>15</v>
      </c>
      <c r="E312" s="26"/>
      <c r="F312" s="26"/>
    </row>
    <row r="313" spans="1:6" s="22" customFormat="1" ht="16.5" customHeight="1" hidden="1">
      <c r="A313" s="17"/>
      <c r="B313" s="23"/>
      <c r="C313" s="24" t="s">
        <v>16</v>
      </c>
      <c r="D313" s="25" t="s">
        <v>17</v>
      </c>
      <c r="E313" s="26"/>
      <c r="F313" s="26"/>
    </row>
    <row r="314" spans="1:7" s="22" customFormat="1" ht="16.5" customHeight="1" hidden="1">
      <c r="A314" s="17"/>
      <c r="B314" s="23"/>
      <c r="C314" s="24" t="s">
        <v>18</v>
      </c>
      <c r="D314" s="25" t="s">
        <v>19</v>
      </c>
      <c r="E314" s="26"/>
      <c r="F314" s="26"/>
      <c r="G314" s="101"/>
    </row>
    <row r="315" spans="1:7" s="22" customFormat="1" ht="16.5" customHeight="1" hidden="1">
      <c r="A315" s="17"/>
      <c r="B315" s="23"/>
      <c r="C315" s="24" t="s">
        <v>20</v>
      </c>
      <c r="D315" s="25" t="s">
        <v>186</v>
      </c>
      <c r="E315" s="26"/>
      <c r="F315" s="26"/>
      <c r="G315" s="101"/>
    </row>
    <row r="316" spans="1:6" s="22" customFormat="1" ht="16.5" customHeight="1" hidden="1">
      <c r="A316" s="17"/>
      <c r="B316" s="23"/>
      <c r="C316" s="24" t="s">
        <v>22</v>
      </c>
      <c r="D316" s="25" t="s">
        <v>23</v>
      </c>
      <c r="E316" s="26"/>
      <c r="F316" s="26"/>
    </row>
    <row r="317" spans="1:6" s="22" customFormat="1" ht="16.5" customHeight="1" hidden="1">
      <c r="A317" s="17"/>
      <c r="B317" s="23"/>
      <c r="C317" s="24" t="s">
        <v>70</v>
      </c>
      <c r="D317" s="25" t="s">
        <v>71</v>
      </c>
      <c r="E317" s="26"/>
      <c r="F317" s="26"/>
    </row>
    <row r="318" spans="1:6" s="22" customFormat="1" ht="16.5" customHeight="1" hidden="1">
      <c r="A318" s="17"/>
      <c r="B318" s="23"/>
      <c r="C318" s="24" t="s">
        <v>24</v>
      </c>
      <c r="D318" s="25" t="s">
        <v>25</v>
      </c>
      <c r="E318" s="26"/>
      <c r="F318" s="26"/>
    </row>
    <row r="319" spans="1:6" s="22" customFormat="1" ht="16.5" customHeight="1" hidden="1">
      <c r="A319" s="40"/>
      <c r="B319" s="69"/>
      <c r="C319" s="70" t="s">
        <v>97</v>
      </c>
      <c r="D319" s="71" t="s">
        <v>98</v>
      </c>
      <c r="E319" s="72"/>
      <c r="F319" s="72"/>
    </row>
    <row r="320" spans="1:6" s="22" customFormat="1" ht="8.25" customHeight="1" hidden="1">
      <c r="A320" s="45"/>
      <c r="B320" s="46"/>
      <c r="C320" s="47"/>
      <c r="D320" s="48"/>
      <c r="E320" s="49"/>
      <c r="F320" s="49"/>
    </row>
    <row r="321" spans="1:6" s="6" customFormat="1" ht="7.5" customHeight="1" hidden="1">
      <c r="A321" s="50">
        <v>1</v>
      </c>
      <c r="B321" s="50">
        <v>2</v>
      </c>
      <c r="C321" s="50">
        <v>3</v>
      </c>
      <c r="D321" s="50">
        <v>4</v>
      </c>
      <c r="E321" s="50">
        <v>5</v>
      </c>
      <c r="F321" s="50">
        <v>6</v>
      </c>
    </row>
    <row r="322" spans="1:6" s="22" customFormat="1" ht="16.5" customHeight="1" hidden="1">
      <c r="A322" s="17"/>
      <c r="B322" s="23"/>
      <c r="C322" s="24" t="s">
        <v>65</v>
      </c>
      <c r="D322" s="25" t="s">
        <v>66</v>
      </c>
      <c r="E322" s="26"/>
      <c r="F322" s="26"/>
    </row>
    <row r="323" spans="1:6" s="22" customFormat="1" ht="16.5" customHeight="1" hidden="1">
      <c r="A323" s="17"/>
      <c r="B323" s="23"/>
      <c r="C323" s="28" t="s">
        <v>26</v>
      </c>
      <c r="D323" s="25" t="s">
        <v>27</v>
      </c>
      <c r="E323" s="26"/>
      <c r="F323" s="26"/>
    </row>
    <row r="324" spans="1:6" s="16" customFormat="1" ht="19.5" customHeight="1" hidden="1">
      <c r="A324" s="17"/>
      <c r="B324" s="30">
        <v>80146</v>
      </c>
      <c r="C324" s="29"/>
      <c r="D324" s="30" t="s">
        <v>187</v>
      </c>
      <c r="E324" s="31">
        <f>E325</f>
        <v>0</v>
      </c>
      <c r="F324" s="31">
        <f>F325</f>
        <v>0</v>
      </c>
    </row>
    <row r="325" spans="1:6" s="22" customFormat="1" ht="19.5" customHeight="1" hidden="1">
      <c r="A325" s="17"/>
      <c r="B325" s="18"/>
      <c r="C325" s="38" t="s">
        <v>24</v>
      </c>
      <c r="D325" s="20" t="s">
        <v>25</v>
      </c>
      <c r="E325" s="21"/>
      <c r="F325" s="21"/>
    </row>
    <row r="326" spans="1:6" s="16" customFormat="1" ht="19.5" customHeight="1" hidden="1">
      <c r="A326" s="151"/>
      <c r="B326" s="30">
        <v>80195</v>
      </c>
      <c r="C326" s="538" t="s">
        <v>48</v>
      </c>
      <c r="D326" s="539"/>
      <c r="E326" s="31">
        <f>E327</f>
        <v>0</v>
      </c>
      <c r="F326" s="31">
        <f>F327</f>
        <v>0</v>
      </c>
    </row>
    <row r="327" spans="1:6" s="22" customFormat="1" ht="25.5" hidden="1">
      <c r="A327" s="151"/>
      <c r="B327" s="146"/>
      <c r="C327" s="99" t="s">
        <v>204</v>
      </c>
      <c r="D327" s="203" t="s">
        <v>205</v>
      </c>
      <c r="E327" s="100"/>
      <c r="F327" s="100"/>
    </row>
    <row r="328" spans="1:6" s="16" customFormat="1" ht="30.75" customHeight="1" hidden="1" thickBot="1">
      <c r="A328" s="144"/>
      <c r="B328" s="167"/>
      <c r="C328" s="241"/>
      <c r="D328" s="571" t="s">
        <v>290</v>
      </c>
      <c r="E328" s="571"/>
      <c r="F328" s="572"/>
    </row>
    <row r="329" spans="1:6" s="11" customFormat="1" ht="19.5" customHeight="1" hidden="1" thickBot="1">
      <c r="A329" s="264">
        <v>851</v>
      </c>
      <c r="B329" s="9"/>
      <c r="C329" s="9"/>
      <c r="D329" s="9" t="s">
        <v>188</v>
      </c>
      <c r="E329" s="10">
        <f>E330</f>
        <v>0</v>
      </c>
      <c r="F329" s="10">
        <f>F330+F336+F338</f>
        <v>0</v>
      </c>
    </row>
    <row r="330" spans="1:6" s="16" customFormat="1" ht="19.5" customHeight="1" hidden="1">
      <c r="A330" s="58"/>
      <c r="B330" s="14">
        <v>85121</v>
      </c>
      <c r="C330" s="13"/>
      <c r="D330" s="14" t="s">
        <v>189</v>
      </c>
      <c r="E330" s="15">
        <f>SUM(E331:E332)</f>
        <v>0</v>
      </c>
      <c r="F330" s="15">
        <f>SUM(F333:F335)</f>
        <v>0</v>
      </c>
    </row>
    <row r="331" spans="1:6" s="16" customFormat="1" ht="38.25" hidden="1">
      <c r="A331" s="67"/>
      <c r="B331" s="102"/>
      <c r="C331" s="19" t="s">
        <v>190</v>
      </c>
      <c r="D331" s="39" t="s">
        <v>69</v>
      </c>
      <c r="E331" s="37"/>
      <c r="F331" s="21"/>
    </row>
    <row r="332" spans="1:6" s="22" customFormat="1" ht="38.25" hidden="1">
      <c r="A332" s="17"/>
      <c r="B332" s="32"/>
      <c r="C332" s="32">
        <v>6298</v>
      </c>
      <c r="D332" s="33" t="s">
        <v>34</v>
      </c>
      <c r="E332" s="34"/>
      <c r="F332" s="26"/>
    </row>
    <row r="333" spans="1:6" s="22" customFormat="1" ht="38.25" hidden="1">
      <c r="A333" s="17"/>
      <c r="B333" s="23"/>
      <c r="C333" s="24" t="s">
        <v>191</v>
      </c>
      <c r="D333" s="33" t="s">
        <v>192</v>
      </c>
      <c r="E333" s="26"/>
      <c r="F333" s="26"/>
    </row>
    <row r="334" spans="1:6" s="22" customFormat="1" ht="16.5" customHeight="1" hidden="1">
      <c r="A334" s="17"/>
      <c r="B334" s="23"/>
      <c r="C334" s="24" t="s">
        <v>37</v>
      </c>
      <c r="D334" s="33" t="s">
        <v>36</v>
      </c>
      <c r="E334" s="26"/>
      <c r="F334" s="26"/>
    </row>
    <row r="335" spans="1:6" s="22" customFormat="1" ht="16.5" customHeight="1" hidden="1">
      <c r="A335" s="27"/>
      <c r="B335" s="23"/>
      <c r="C335" s="28" t="s">
        <v>120</v>
      </c>
      <c r="D335" s="33" t="s">
        <v>36</v>
      </c>
      <c r="E335" s="26"/>
      <c r="F335" s="26"/>
    </row>
    <row r="336" spans="1:6" s="16" customFormat="1" ht="19.5" customHeight="1" hidden="1">
      <c r="A336" s="58"/>
      <c r="B336" s="30">
        <v>85153</v>
      </c>
      <c r="C336" s="29"/>
      <c r="D336" s="30" t="s">
        <v>193</v>
      </c>
      <c r="E336" s="31">
        <f>E337</f>
        <v>0</v>
      </c>
      <c r="F336" s="31">
        <f>F337</f>
        <v>0</v>
      </c>
    </row>
    <row r="337" spans="1:6" s="16" customFormat="1" ht="20.25" customHeight="1" hidden="1">
      <c r="A337" s="86"/>
      <c r="B337" s="102"/>
      <c r="C337" s="38" t="s">
        <v>24</v>
      </c>
      <c r="D337" s="39" t="s">
        <v>25</v>
      </c>
      <c r="E337" s="21"/>
      <c r="F337" s="21"/>
    </row>
    <row r="338" spans="1:6" s="16" customFormat="1" ht="19.5" customHeight="1" hidden="1">
      <c r="A338" s="86"/>
      <c r="B338" s="30">
        <v>85154</v>
      </c>
      <c r="C338" s="29"/>
      <c r="D338" s="30" t="s">
        <v>194</v>
      </c>
      <c r="E338" s="31">
        <f>E345</f>
        <v>0</v>
      </c>
      <c r="F338" s="31">
        <f>SUM(F339:F346)</f>
        <v>0</v>
      </c>
    </row>
    <row r="339" spans="1:6" s="16" customFormat="1" ht="38.25" hidden="1">
      <c r="A339" s="86"/>
      <c r="B339" s="102"/>
      <c r="C339" s="103" t="s">
        <v>195</v>
      </c>
      <c r="D339" s="104" t="s">
        <v>196</v>
      </c>
      <c r="E339" s="105"/>
      <c r="F339" s="106"/>
    </row>
    <row r="340" spans="1:6" s="16" customFormat="1" ht="25.5" hidden="1">
      <c r="A340" s="86"/>
      <c r="B340" s="107"/>
      <c r="C340" s="108" t="s">
        <v>197</v>
      </c>
      <c r="D340" s="109" t="s">
        <v>198</v>
      </c>
      <c r="E340" s="110"/>
      <c r="F340" s="111"/>
    </row>
    <row r="341" spans="1:6" s="16" customFormat="1" ht="17.25" customHeight="1" hidden="1">
      <c r="A341" s="86"/>
      <c r="B341" s="107"/>
      <c r="C341" s="108" t="s">
        <v>20</v>
      </c>
      <c r="D341" s="109" t="s">
        <v>21</v>
      </c>
      <c r="E341" s="110"/>
      <c r="F341" s="111"/>
    </row>
    <row r="342" spans="1:6" s="16" customFormat="1" ht="17.25" customHeight="1" hidden="1">
      <c r="A342" s="86"/>
      <c r="B342" s="107"/>
      <c r="C342" s="108" t="s">
        <v>22</v>
      </c>
      <c r="D342" s="109" t="s">
        <v>23</v>
      </c>
      <c r="E342" s="110"/>
      <c r="F342" s="111"/>
    </row>
    <row r="343" spans="1:6" s="16" customFormat="1" ht="17.25" customHeight="1" hidden="1">
      <c r="A343" s="86"/>
      <c r="B343" s="107"/>
      <c r="C343" s="108" t="s">
        <v>95</v>
      </c>
      <c r="D343" s="109" t="s">
        <v>96</v>
      </c>
      <c r="E343" s="110"/>
      <c r="F343" s="111"/>
    </row>
    <row r="344" spans="1:6" s="16" customFormat="1" ht="17.25" customHeight="1" hidden="1">
      <c r="A344" s="86"/>
      <c r="B344" s="107"/>
      <c r="C344" s="108" t="s">
        <v>61</v>
      </c>
      <c r="D344" s="109" t="s">
        <v>62</v>
      </c>
      <c r="E344" s="110"/>
      <c r="F344" s="111"/>
    </row>
    <row r="345" spans="1:6" s="16" customFormat="1" ht="17.25" customHeight="1" hidden="1">
      <c r="A345" s="86"/>
      <c r="B345" s="112"/>
      <c r="C345" s="24" t="s">
        <v>24</v>
      </c>
      <c r="D345" s="36" t="s">
        <v>25</v>
      </c>
      <c r="E345" s="34"/>
      <c r="F345" s="34"/>
    </row>
    <row r="346" spans="1:6" s="16" customFormat="1" ht="17.25" customHeight="1" hidden="1">
      <c r="A346" s="58"/>
      <c r="B346" s="102"/>
      <c r="C346" s="38" t="s">
        <v>97</v>
      </c>
      <c r="D346" s="39" t="s">
        <v>98</v>
      </c>
      <c r="E346" s="21"/>
      <c r="F346" s="21"/>
    </row>
    <row r="347" spans="1:6" s="16" customFormat="1" ht="40.5" customHeight="1" hidden="1" thickBot="1">
      <c r="A347" s="144"/>
      <c r="B347" s="141"/>
      <c r="C347" s="191"/>
      <c r="D347" s="577" t="s">
        <v>247</v>
      </c>
      <c r="E347" s="577"/>
      <c r="F347" s="578"/>
    </row>
    <row r="348" spans="1:7" s="11" customFormat="1" ht="24.75" customHeight="1" thickBot="1">
      <c r="A348" s="261">
        <v>852</v>
      </c>
      <c r="B348" s="565" t="s">
        <v>199</v>
      </c>
      <c r="C348" s="566"/>
      <c r="D348" s="567"/>
      <c r="E348" s="10">
        <f>E349+E351+E357+E361+E365+E372+E377+E374</f>
        <v>4400</v>
      </c>
      <c r="F348" s="10">
        <f>F349+F351+F357+F361+F365+F372+F377+F374</f>
        <v>0</v>
      </c>
      <c r="G348" s="57">
        <f>E348-F348</f>
        <v>4400</v>
      </c>
    </row>
    <row r="349" spans="1:7" s="16" customFormat="1" ht="21.75" customHeight="1" hidden="1">
      <c r="A349" s="144"/>
      <c r="B349" s="55">
        <v>85202</v>
      </c>
      <c r="C349" s="573" t="s">
        <v>200</v>
      </c>
      <c r="D349" s="574"/>
      <c r="E349" s="56">
        <f>E350</f>
        <v>0</v>
      </c>
      <c r="F349" s="56">
        <f>F350</f>
        <v>0</v>
      </c>
      <c r="G349" s="114"/>
    </row>
    <row r="350" spans="1:6" s="22" customFormat="1" ht="42.75" customHeight="1" hidden="1">
      <c r="A350" s="151"/>
      <c r="B350" s="164"/>
      <c r="C350" s="99" t="s">
        <v>201</v>
      </c>
      <c r="D350" s="39" t="s">
        <v>202</v>
      </c>
      <c r="E350" s="192"/>
      <c r="F350" s="21"/>
    </row>
    <row r="351" spans="1:6" s="16" customFormat="1" ht="29.25" customHeight="1" hidden="1">
      <c r="A351" s="144"/>
      <c r="B351" s="30">
        <v>85212</v>
      </c>
      <c r="C351" s="563" t="s">
        <v>203</v>
      </c>
      <c r="D351" s="564"/>
      <c r="E351" s="31">
        <f>SUM(E352:E354)</f>
        <v>0</v>
      </c>
      <c r="F351" s="31">
        <f>SUM(F352:F354)</f>
        <v>0</v>
      </c>
    </row>
    <row r="352" spans="1:6" s="22" customFormat="1" ht="42.75" customHeight="1" hidden="1">
      <c r="A352" s="151"/>
      <c r="B352" s="164"/>
      <c r="C352" s="99" t="s">
        <v>88</v>
      </c>
      <c r="D352" s="43" t="s">
        <v>89</v>
      </c>
      <c r="E352" s="271"/>
      <c r="F352" s="44"/>
    </row>
    <row r="353" spans="1:6" s="16" customFormat="1" ht="30.75" customHeight="1" hidden="1">
      <c r="A353" s="144"/>
      <c r="B353" s="141"/>
      <c r="C353" s="241"/>
      <c r="D353" s="571" t="s">
        <v>298</v>
      </c>
      <c r="E353" s="571"/>
      <c r="F353" s="572"/>
    </row>
    <row r="354" spans="1:6" s="22" customFormat="1" ht="38.25" hidden="1">
      <c r="A354" s="151"/>
      <c r="B354" s="164"/>
      <c r="C354" s="99" t="s">
        <v>90</v>
      </c>
      <c r="D354" s="203" t="s">
        <v>91</v>
      </c>
      <c r="E354" s="100">
        <f>E355+E356</f>
        <v>0</v>
      </c>
      <c r="F354" s="100">
        <f>F355+F356</f>
        <v>0</v>
      </c>
    </row>
    <row r="355" spans="1:6" s="16" customFormat="1" ht="18" customHeight="1" hidden="1">
      <c r="A355" s="144"/>
      <c r="B355" s="141"/>
      <c r="C355" s="385"/>
      <c r="D355" s="386" t="s">
        <v>257</v>
      </c>
      <c r="E355" s="387"/>
      <c r="F355" s="388"/>
    </row>
    <row r="356" spans="1:6" s="16" customFormat="1" ht="18" customHeight="1" hidden="1">
      <c r="A356" s="144"/>
      <c r="B356" s="141"/>
      <c r="C356" s="241"/>
      <c r="D356" s="253" t="s">
        <v>280</v>
      </c>
      <c r="E356" s="389"/>
      <c r="F356" s="390"/>
    </row>
    <row r="357" spans="1:6" s="16" customFormat="1" ht="55.5" customHeight="1" hidden="1">
      <c r="A357" s="144"/>
      <c r="B357" s="30">
        <v>85213</v>
      </c>
      <c r="C357" s="563" t="s">
        <v>303</v>
      </c>
      <c r="D357" s="564"/>
      <c r="E357" s="31">
        <f>E358+E359</f>
        <v>0</v>
      </c>
      <c r="F357" s="31">
        <f>F358</f>
        <v>0</v>
      </c>
    </row>
    <row r="358" spans="1:6" s="22" customFormat="1" ht="39.75" customHeight="1" hidden="1">
      <c r="A358" s="151"/>
      <c r="B358" s="164"/>
      <c r="C358" s="99" t="s">
        <v>88</v>
      </c>
      <c r="D358" s="203" t="s">
        <v>89</v>
      </c>
      <c r="E358" s="199"/>
      <c r="F358" s="100"/>
    </row>
    <row r="359" spans="1:6" s="22" customFormat="1" ht="25.5" hidden="1">
      <c r="A359" s="151"/>
      <c r="B359" s="164"/>
      <c r="C359" s="99" t="s">
        <v>204</v>
      </c>
      <c r="D359" s="203" t="s">
        <v>205</v>
      </c>
      <c r="E359" s="100"/>
      <c r="F359" s="100"/>
    </row>
    <row r="360" spans="1:6" s="16" customFormat="1" ht="30.75" customHeight="1" hidden="1">
      <c r="A360" s="144"/>
      <c r="B360" s="141"/>
      <c r="C360" s="241"/>
      <c r="D360" s="571" t="s">
        <v>311</v>
      </c>
      <c r="E360" s="571"/>
      <c r="F360" s="572"/>
    </row>
    <row r="361" spans="1:6" s="16" customFormat="1" ht="29.25" customHeight="1" hidden="1">
      <c r="A361" s="144"/>
      <c r="B361" s="30">
        <v>85214</v>
      </c>
      <c r="C361" s="563" t="s">
        <v>304</v>
      </c>
      <c r="D361" s="564"/>
      <c r="E361" s="31">
        <f>SUM(E362:E363)</f>
        <v>0</v>
      </c>
      <c r="F361" s="31">
        <f>SUM(F362:F363)</f>
        <v>0</v>
      </c>
    </row>
    <row r="362" spans="1:6" s="22" customFormat="1" ht="41.25" customHeight="1" hidden="1">
      <c r="A362" s="151"/>
      <c r="B362" s="164"/>
      <c r="C362" s="99" t="s">
        <v>88</v>
      </c>
      <c r="D362" s="203" t="s">
        <v>89</v>
      </c>
      <c r="E362" s="100"/>
      <c r="F362" s="100"/>
    </row>
    <row r="363" spans="1:6" s="22" customFormat="1" ht="25.5" hidden="1">
      <c r="A363" s="151"/>
      <c r="B363" s="164"/>
      <c r="C363" s="99" t="s">
        <v>204</v>
      </c>
      <c r="D363" s="203" t="s">
        <v>205</v>
      </c>
      <c r="E363" s="100"/>
      <c r="F363" s="100"/>
    </row>
    <row r="364" spans="1:6" s="16" customFormat="1" ht="14.25" customHeight="1" hidden="1">
      <c r="A364" s="144"/>
      <c r="B364" s="141"/>
      <c r="C364" s="241"/>
      <c r="D364" s="571" t="s">
        <v>346</v>
      </c>
      <c r="E364" s="571"/>
      <c r="F364" s="572"/>
    </row>
    <row r="365" spans="1:6" s="16" customFormat="1" ht="22.5" customHeight="1">
      <c r="A365" s="144"/>
      <c r="B365" s="30">
        <v>85219</v>
      </c>
      <c r="C365" s="538" t="s">
        <v>206</v>
      </c>
      <c r="D365" s="539"/>
      <c r="E365" s="31">
        <f>E370</f>
        <v>4400</v>
      </c>
      <c r="F365" s="31">
        <f>SUM(F368:F369)</f>
        <v>0</v>
      </c>
    </row>
    <row r="366" spans="1:6" s="16" customFormat="1" ht="24.75" customHeight="1">
      <c r="A366" s="144"/>
      <c r="B366" s="141"/>
      <c r="C366" s="241"/>
      <c r="D366" s="571" t="s">
        <v>447</v>
      </c>
      <c r="E366" s="571"/>
      <c r="F366" s="572"/>
    </row>
    <row r="367" spans="1:6" s="16" customFormat="1" ht="13.5" customHeight="1" hidden="1">
      <c r="A367" s="144"/>
      <c r="B367" s="141"/>
      <c r="C367" s="577" t="s">
        <v>335</v>
      </c>
      <c r="D367" s="577"/>
      <c r="E367" s="577"/>
      <c r="F367" s="578"/>
    </row>
    <row r="368" spans="1:6" s="22" customFormat="1" ht="25.5" hidden="1">
      <c r="A368" s="151"/>
      <c r="B368" s="164"/>
      <c r="C368" s="176" t="s">
        <v>321</v>
      </c>
      <c r="D368" s="174" t="s">
        <v>323</v>
      </c>
      <c r="E368" s="199"/>
      <c r="F368" s="199"/>
    </row>
    <row r="369" spans="1:6" s="22" customFormat="1" ht="25.5" hidden="1">
      <c r="A369" s="151"/>
      <c r="B369" s="164"/>
      <c r="C369" s="176" t="s">
        <v>322</v>
      </c>
      <c r="D369" s="174" t="s">
        <v>323</v>
      </c>
      <c r="E369" s="199"/>
      <c r="F369" s="199"/>
    </row>
    <row r="370" spans="1:6" s="22" customFormat="1" ht="26.25" thickBot="1">
      <c r="A370" s="151"/>
      <c r="B370" s="164"/>
      <c r="C370" s="99" t="s">
        <v>204</v>
      </c>
      <c r="D370" s="59" t="s">
        <v>205</v>
      </c>
      <c r="E370" s="37">
        <v>4400</v>
      </c>
      <c r="F370" s="21"/>
    </row>
    <row r="371" spans="1:6" s="16" customFormat="1" ht="21" customHeight="1" hidden="1">
      <c r="A371" s="144"/>
      <c r="B371" s="141"/>
      <c r="C371" s="241"/>
      <c r="D371" s="577" t="s">
        <v>285</v>
      </c>
      <c r="E371" s="577"/>
      <c r="F371" s="578"/>
    </row>
    <row r="372" spans="1:6" s="16" customFormat="1" ht="28.5" hidden="1">
      <c r="A372" s="151"/>
      <c r="B372" s="30">
        <v>85228</v>
      </c>
      <c r="C372" s="260"/>
      <c r="D372" s="85" t="s">
        <v>207</v>
      </c>
      <c r="E372" s="31">
        <f>E373</f>
        <v>0</v>
      </c>
      <c r="F372" s="31">
        <f>F373</f>
        <v>0</v>
      </c>
    </row>
    <row r="373" spans="1:6" s="22" customFormat="1" ht="18" customHeight="1" hidden="1">
      <c r="A373" s="151"/>
      <c r="B373" s="164"/>
      <c r="C373" s="155" t="s">
        <v>208</v>
      </c>
      <c r="D373" s="39" t="s">
        <v>209</v>
      </c>
      <c r="E373" s="21"/>
      <c r="F373" s="21"/>
    </row>
    <row r="374" spans="1:6" s="16" customFormat="1" ht="21" customHeight="1" hidden="1">
      <c r="A374" s="151"/>
      <c r="B374" s="30">
        <v>85278</v>
      </c>
      <c r="C374" s="563" t="s">
        <v>283</v>
      </c>
      <c r="D374" s="564"/>
      <c r="E374" s="31">
        <f>E375</f>
        <v>0</v>
      </c>
      <c r="F374" s="31">
        <f>F375</f>
        <v>0</v>
      </c>
    </row>
    <row r="375" spans="1:6" s="22" customFormat="1" ht="41.25" customHeight="1" hidden="1">
      <c r="A375" s="151"/>
      <c r="B375" s="164"/>
      <c r="C375" s="99" t="s">
        <v>88</v>
      </c>
      <c r="D375" s="203" t="s">
        <v>89</v>
      </c>
      <c r="E375" s="100"/>
      <c r="F375" s="100"/>
    </row>
    <row r="376" spans="1:6" s="16" customFormat="1" ht="24.75" customHeight="1" hidden="1">
      <c r="A376" s="144"/>
      <c r="B376" s="167"/>
      <c r="C376" s="241"/>
      <c r="D376" s="571" t="s">
        <v>310</v>
      </c>
      <c r="E376" s="571"/>
      <c r="F376" s="572"/>
    </row>
    <row r="377" spans="1:6" s="16" customFormat="1" ht="21" customHeight="1" hidden="1">
      <c r="A377" s="151"/>
      <c r="B377" s="30">
        <v>85295</v>
      </c>
      <c r="C377" s="563" t="s">
        <v>48</v>
      </c>
      <c r="D377" s="564"/>
      <c r="E377" s="31">
        <f>E378</f>
        <v>0</v>
      </c>
      <c r="F377" s="31">
        <f>F378</f>
        <v>0</v>
      </c>
    </row>
    <row r="378" spans="1:6" s="22" customFormat="1" ht="25.5" hidden="1">
      <c r="A378" s="151"/>
      <c r="B378" s="164"/>
      <c r="C378" s="99" t="s">
        <v>204</v>
      </c>
      <c r="D378" s="59" t="s">
        <v>205</v>
      </c>
      <c r="E378" s="37"/>
      <c r="F378" s="21"/>
    </row>
    <row r="379" spans="1:6" s="16" customFormat="1" ht="27.75" customHeight="1" hidden="1" thickBot="1">
      <c r="A379" s="144"/>
      <c r="B379" s="141"/>
      <c r="C379" s="142"/>
      <c r="D379" s="553" t="s">
        <v>363</v>
      </c>
      <c r="E379" s="553"/>
      <c r="F379" s="554"/>
    </row>
    <row r="380" spans="1:6" s="117" customFormat="1" ht="27.75" customHeight="1" hidden="1" thickBot="1">
      <c r="A380" s="268">
        <v>853</v>
      </c>
      <c r="B380" s="548" t="s">
        <v>284</v>
      </c>
      <c r="C380" s="549"/>
      <c r="D380" s="550"/>
      <c r="E380" s="270">
        <f>E381</f>
        <v>0</v>
      </c>
      <c r="F380" s="178">
        <f>F381</f>
        <v>0</v>
      </c>
    </row>
    <row r="381" spans="1:6" s="22" customFormat="1" ht="23.25" customHeight="1" hidden="1">
      <c r="A381" s="151"/>
      <c r="B381" s="83">
        <v>85395</v>
      </c>
      <c r="C381" s="543" t="s">
        <v>48</v>
      </c>
      <c r="D381" s="570"/>
      <c r="E381" s="271">
        <f>E382</f>
        <v>0</v>
      </c>
      <c r="F381" s="44">
        <f>F382</f>
        <v>0</v>
      </c>
    </row>
    <row r="382" spans="1:6" s="22" customFormat="1" ht="27.75" customHeight="1" hidden="1" thickBot="1">
      <c r="A382" s="151"/>
      <c r="B382" s="164"/>
      <c r="C382" s="269"/>
      <c r="D382" s="39"/>
      <c r="E382" s="192"/>
      <c r="F382" s="21"/>
    </row>
    <row r="383" spans="1:6" s="117" customFormat="1" ht="22.5" customHeight="1" thickBot="1">
      <c r="A383" s="268">
        <v>854</v>
      </c>
      <c r="B383" s="548" t="s">
        <v>210</v>
      </c>
      <c r="C383" s="549"/>
      <c r="D383" s="550"/>
      <c r="E383" s="116">
        <f>E384</f>
        <v>76850</v>
      </c>
      <c r="F383" s="178">
        <f>F384</f>
        <v>0</v>
      </c>
    </row>
    <row r="384" spans="1:6" s="22" customFormat="1" ht="23.25" customHeight="1">
      <c r="A384" s="151"/>
      <c r="B384" s="83">
        <v>85415</v>
      </c>
      <c r="C384" s="543" t="s">
        <v>243</v>
      </c>
      <c r="D384" s="570"/>
      <c r="E384" s="44">
        <f>E385</f>
        <v>76850</v>
      </c>
      <c r="F384" s="44">
        <f>F385</f>
        <v>0</v>
      </c>
    </row>
    <row r="385" spans="1:6" s="22" customFormat="1" ht="25.5">
      <c r="A385" s="151"/>
      <c r="B385" s="164"/>
      <c r="C385" s="99" t="s">
        <v>204</v>
      </c>
      <c r="D385" s="203" t="s">
        <v>205</v>
      </c>
      <c r="E385" s="100">
        <v>76850</v>
      </c>
      <c r="F385" s="100"/>
    </row>
    <row r="386" spans="1:6" s="22" customFormat="1" ht="30" customHeight="1" thickBot="1">
      <c r="A386" s="151"/>
      <c r="B386" s="164"/>
      <c r="C386" s="346"/>
      <c r="D386" s="561" t="s">
        <v>448</v>
      </c>
      <c r="E386" s="561"/>
      <c r="F386" s="562"/>
    </row>
    <row r="387" spans="1:6" s="16" customFormat="1" ht="26.25" customHeight="1" hidden="1" thickBot="1">
      <c r="A387" s="144"/>
      <c r="B387" s="141"/>
      <c r="C387" s="536" t="s">
        <v>344</v>
      </c>
      <c r="D387" s="537"/>
      <c r="E387" s="330"/>
      <c r="F387" s="509"/>
    </row>
    <row r="388" spans="1:6" s="117" customFormat="1" ht="30.75" hidden="1" thickBot="1">
      <c r="A388" s="268">
        <v>900</v>
      </c>
      <c r="B388" s="54"/>
      <c r="C388" s="115"/>
      <c r="D388" s="74" t="s">
        <v>211</v>
      </c>
      <c r="E388" s="116">
        <f>E389</f>
        <v>0</v>
      </c>
      <c r="F388" s="178">
        <f>F389+F391+F394+F396+F398</f>
        <v>0</v>
      </c>
    </row>
    <row r="389" spans="1:6" s="22" customFormat="1" ht="19.5" customHeight="1" hidden="1">
      <c r="A389" s="73"/>
      <c r="B389" s="118">
        <v>90001</v>
      </c>
      <c r="C389" s="90"/>
      <c r="D389" s="91" t="s">
        <v>212</v>
      </c>
      <c r="E389" s="119">
        <f>E390</f>
        <v>0</v>
      </c>
      <c r="F389" s="119">
        <f>F390</f>
        <v>0</v>
      </c>
    </row>
    <row r="390" spans="1:6" s="22" customFormat="1" ht="18" customHeight="1" hidden="1">
      <c r="A390" s="27"/>
      <c r="B390" s="68"/>
      <c r="C390" s="68">
        <v>4260</v>
      </c>
      <c r="D390" s="39" t="s">
        <v>62</v>
      </c>
      <c r="E390" s="21"/>
      <c r="F390" s="21"/>
    </row>
    <row r="391" spans="1:6" s="22" customFormat="1" ht="19.5" customHeight="1" hidden="1">
      <c r="A391" s="27"/>
      <c r="B391" s="120">
        <v>90002</v>
      </c>
      <c r="C391" s="99"/>
      <c r="D391" s="75" t="s">
        <v>213</v>
      </c>
      <c r="E391" s="121">
        <f>E393</f>
        <v>0</v>
      </c>
      <c r="F391" s="121">
        <f>SUM(F392:F393)</f>
        <v>0</v>
      </c>
    </row>
    <row r="392" spans="1:6" s="22" customFormat="1" ht="18" customHeight="1" hidden="1">
      <c r="A392" s="27"/>
      <c r="B392" s="68"/>
      <c r="C392" s="68">
        <v>4300</v>
      </c>
      <c r="D392" s="39" t="s">
        <v>25</v>
      </c>
      <c r="E392" s="21"/>
      <c r="F392" s="21"/>
    </row>
    <row r="393" spans="1:6" s="22" customFormat="1" ht="12.75" hidden="1">
      <c r="A393" s="27"/>
      <c r="B393" s="32"/>
      <c r="C393" s="32">
        <v>6060</v>
      </c>
      <c r="D393" s="33" t="s">
        <v>119</v>
      </c>
      <c r="E393" s="26"/>
      <c r="F393" s="26"/>
    </row>
    <row r="394" spans="1:6" s="22" customFormat="1" ht="14.25" hidden="1">
      <c r="A394" s="27"/>
      <c r="B394" s="120">
        <v>90005</v>
      </c>
      <c r="C394" s="99"/>
      <c r="D394" s="75" t="s">
        <v>214</v>
      </c>
      <c r="E394" s="121">
        <f>E395</f>
        <v>0</v>
      </c>
      <c r="F394" s="121">
        <f>F395</f>
        <v>0</v>
      </c>
    </row>
    <row r="395" spans="1:6" s="22" customFormat="1" ht="18" customHeight="1" hidden="1">
      <c r="A395" s="27"/>
      <c r="B395" s="68"/>
      <c r="C395" s="68">
        <v>4430</v>
      </c>
      <c r="D395" s="39" t="s">
        <v>66</v>
      </c>
      <c r="E395" s="21"/>
      <c r="F395" s="21"/>
    </row>
    <row r="396" spans="1:6" s="22" customFormat="1" ht="19.5" customHeight="1" hidden="1">
      <c r="A396" s="27"/>
      <c r="B396" s="120">
        <v>90015</v>
      </c>
      <c r="C396" s="99"/>
      <c r="D396" s="75" t="s">
        <v>215</v>
      </c>
      <c r="E396" s="121">
        <f>E397</f>
        <v>0</v>
      </c>
      <c r="F396" s="121">
        <f>F397</f>
        <v>0</v>
      </c>
    </row>
    <row r="397" spans="1:6" s="22" customFormat="1" ht="18" customHeight="1" hidden="1">
      <c r="A397" s="27"/>
      <c r="B397" s="68"/>
      <c r="C397" s="68">
        <v>4260</v>
      </c>
      <c r="D397" s="39" t="s">
        <v>62</v>
      </c>
      <c r="E397" s="21"/>
      <c r="F397" s="21"/>
    </row>
    <row r="398" spans="1:6" s="22" customFormat="1" ht="19.5" customHeight="1" hidden="1">
      <c r="A398" s="27"/>
      <c r="B398" s="120">
        <v>90095</v>
      </c>
      <c r="C398" s="99"/>
      <c r="D398" s="75" t="s">
        <v>48</v>
      </c>
      <c r="E398" s="121">
        <f>E399</f>
        <v>0</v>
      </c>
      <c r="F398" s="121">
        <f>F399</f>
        <v>0</v>
      </c>
    </row>
    <row r="399" spans="1:6" s="22" customFormat="1" ht="18" customHeight="1" hidden="1" thickBot="1">
      <c r="A399" s="17"/>
      <c r="B399" s="68"/>
      <c r="C399" s="68">
        <v>4300</v>
      </c>
      <c r="D399" s="39" t="s">
        <v>25</v>
      </c>
      <c r="E399" s="21"/>
      <c r="F399" s="21"/>
    </row>
    <row r="400" spans="1:6" s="117" customFormat="1" ht="21.75" customHeight="1" hidden="1" thickBot="1">
      <c r="A400" s="268">
        <v>921</v>
      </c>
      <c r="B400" s="548" t="s">
        <v>216</v>
      </c>
      <c r="C400" s="549"/>
      <c r="D400" s="550"/>
      <c r="E400" s="116">
        <f>E401+E411</f>
        <v>0</v>
      </c>
      <c r="F400" s="178">
        <f>F401+F411+F417</f>
        <v>0</v>
      </c>
    </row>
    <row r="401" spans="1:6" s="22" customFormat="1" ht="19.5" customHeight="1" hidden="1">
      <c r="A401" s="151"/>
      <c r="B401" s="83">
        <v>92109</v>
      </c>
      <c r="C401" s="573" t="s">
        <v>217</v>
      </c>
      <c r="D401" s="574"/>
      <c r="E401" s="44">
        <f>E402</f>
        <v>0</v>
      </c>
      <c r="F401" s="44">
        <f>F404</f>
        <v>0</v>
      </c>
    </row>
    <row r="402" spans="1:6" s="22" customFormat="1" ht="38.25" hidden="1">
      <c r="A402" s="151"/>
      <c r="B402" s="161"/>
      <c r="C402" s="176" t="s">
        <v>333</v>
      </c>
      <c r="D402" s="174" t="s">
        <v>334</v>
      </c>
      <c r="E402" s="44">
        <f>E403+E406</f>
        <v>0</v>
      </c>
      <c r="F402" s="44"/>
    </row>
    <row r="403" spans="1:6" s="16" customFormat="1" ht="38.25" hidden="1">
      <c r="A403" s="144"/>
      <c r="B403" s="141"/>
      <c r="C403" s="142"/>
      <c r="D403" s="229" t="s">
        <v>359</v>
      </c>
      <c r="E403" s="336"/>
      <c r="F403" s="329"/>
    </row>
    <row r="404" spans="1:6" s="22" customFormat="1" ht="39.75" customHeight="1" hidden="1">
      <c r="A404" s="151"/>
      <c r="B404" s="164"/>
      <c r="C404" s="180">
        <v>6300</v>
      </c>
      <c r="D404" s="357" t="s">
        <v>324</v>
      </c>
      <c r="E404" s="44"/>
      <c r="F404" s="44"/>
    </row>
    <row r="405" spans="1:6" s="16" customFormat="1" ht="25.5" hidden="1">
      <c r="A405" s="144"/>
      <c r="B405" s="141"/>
      <c r="C405" s="142"/>
      <c r="D405" s="229" t="s">
        <v>268</v>
      </c>
      <c r="E405" s="381"/>
      <c r="F405" s="329"/>
    </row>
    <row r="406" spans="1:6" s="16" customFormat="1" ht="39" hidden="1" thickBot="1">
      <c r="A406" s="144"/>
      <c r="B406" s="141"/>
      <c r="C406" s="142"/>
      <c r="D406" s="143" t="s">
        <v>360</v>
      </c>
      <c r="E406" s="382"/>
      <c r="F406" s="330"/>
    </row>
    <row r="407" spans="1:6" s="22" customFormat="1" ht="12" customHeight="1" hidden="1">
      <c r="A407" s="151"/>
      <c r="B407" s="46"/>
      <c r="C407" s="47"/>
      <c r="D407" s="48"/>
      <c r="E407" s="49"/>
      <c r="F407" s="49"/>
    </row>
    <row r="408" spans="1:6" s="6" customFormat="1" ht="7.5" customHeight="1" hidden="1">
      <c r="A408" s="50">
        <v>1</v>
      </c>
      <c r="B408" s="50">
        <v>2</v>
      </c>
      <c r="C408" s="150">
        <v>3</v>
      </c>
      <c r="D408" s="50">
        <v>4</v>
      </c>
      <c r="E408" s="50">
        <v>5</v>
      </c>
      <c r="F408" s="50">
        <v>6</v>
      </c>
    </row>
    <row r="409" spans="1:6" s="22" customFormat="1" ht="28.5" customHeight="1" hidden="1">
      <c r="A409" s="151"/>
      <c r="B409" s="164"/>
      <c r="C409" s="159" t="s">
        <v>218</v>
      </c>
      <c r="D409" s="33" t="s">
        <v>219</v>
      </c>
      <c r="E409" s="34"/>
      <c r="F409" s="34"/>
    </row>
    <row r="410" spans="1:6" s="22" customFormat="1" ht="16.5" customHeight="1" hidden="1">
      <c r="A410" s="151"/>
      <c r="B410" s="164"/>
      <c r="C410" s="160" t="s">
        <v>35</v>
      </c>
      <c r="D410" s="33" t="s">
        <v>36</v>
      </c>
      <c r="E410" s="26"/>
      <c r="F410" s="26"/>
    </row>
    <row r="411" spans="1:6" s="22" customFormat="1" ht="19.5" customHeight="1" hidden="1">
      <c r="A411" s="151"/>
      <c r="B411" s="120">
        <v>92116</v>
      </c>
      <c r="C411" s="563" t="s">
        <v>220</v>
      </c>
      <c r="D411" s="564"/>
      <c r="E411" s="100">
        <f>SUM(E412:E415)</f>
        <v>0</v>
      </c>
      <c r="F411" s="100">
        <f>F413</f>
        <v>0</v>
      </c>
    </row>
    <row r="412" spans="1:6" s="22" customFormat="1" ht="38.25" hidden="1">
      <c r="A412" s="151"/>
      <c r="B412" s="161"/>
      <c r="C412" s="155" t="s">
        <v>68</v>
      </c>
      <c r="D412" s="39" t="s">
        <v>69</v>
      </c>
      <c r="E412" s="21"/>
      <c r="F412" s="21"/>
    </row>
    <row r="413" spans="1:6" s="22" customFormat="1" ht="51" hidden="1">
      <c r="A413" s="151"/>
      <c r="B413" s="164"/>
      <c r="C413" s="180">
        <v>6300</v>
      </c>
      <c r="D413" s="174" t="s">
        <v>324</v>
      </c>
      <c r="E413" s="100"/>
      <c r="F413" s="100"/>
    </row>
    <row r="414" spans="1:6" s="16" customFormat="1" ht="27.75" customHeight="1" hidden="1">
      <c r="A414" s="144"/>
      <c r="B414" s="141"/>
      <c r="C414" s="142"/>
      <c r="D414" s="553" t="s">
        <v>269</v>
      </c>
      <c r="E414" s="553"/>
      <c r="F414" s="554"/>
    </row>
    <row r="415" spans="1:6" s="22" customFormat="1" ht="25.5" hidden="1">
      <c r="A415" s="151"/>
      <c r="B415" s="164"/>
      <c r="C415" s="159" t="s">
        <v>218</v>
      </c>
      <c r="D415" s="33" t="s">
        <v>219</v>
      </c>
      <c r="E415" s="34"/>
      <c r="F415" s="34"/>
    </row>
    <row r="416" spans="1:6" s="22" customFormat="1" ht="16.5" customHeight="1" hidden="1">
      <c r="A416" s="151"/>
      <c r="B416" s="164"/>
      <c r="C416" s="160" t="s">
        <v>35</v>
      </c>
      <c r="D416" s="33" t="s">
        <v>36</v>
      </c>
      <c r="E416" s="26"/>
      <c r="F416" s="26"/>
    </row>
    <row r="417" spans="1:6" s="22" customFormat="1" ht="19.5" customHeight="1" hidden="1">
      <c r="A417" s="151"/>
      <c r="B417" s="120">
        <v>92120</v>
      </c>
      <c r="C417" s="255"/>
      <c r="D417" s="75" t="s">
        <v>221</v>
      </c>
      <c r="E417" s="121">
        <f>E418</f>
        <v>0</v>
      </c>
      <c r="F417" s="121">
        <f>F418</f>
        <v>0</v>
      </c>
    </row>
    <row r="418" spans="1:6" s="22" customFormat="1" ht="21.75" customHeight="1" hidden="1" thickBot="1">
      <c r="A418" s="151"/>
      <c r="B418" s="164"/>
      <c r="C418" s="222">
        <v>4300</v>
      </c>
      <c r="D418" s="39" t="s">
        <v>25</v>
      </c>
      <c r="E418" s="21"/>
      <c r="F418" s="21"/>
    </row>
    <row r="419" spans="1:6" s="117" customFormat="1" ht="24" customHeight="1" hidden="1" thickBot="1">
      <c r="A419" s="51">
        <v>926</v>
      </c>
      <c r="B419" s="300"/>
      <c r="C419" s="115"/>
      <c r="D419" s="74" t="s">
        <v>222</v>
      </c>
      <c r="E419" s="116">
        <f>E420+E425</f>
        <v>0</v>
      </c>
      <c r="F419" s="116">
        <f>F420+F425+F429</f>
        <v>0</v>
      </c>
    </row>
    <row r="420" spans="1:6" s="22" customFormat="1" ht="19.5" customHeight="1" hidden="1">
      <c r="A420" s="60"/>
      <c r="B420" s="123">
        <v>92605</v>
      </c>
      <c r="C420" s="19"/>
      <c r="D420" s="124" t="s">
        <v>223</v>
      </c>
      <c r="E420" s="37">
        <f>E422</f>
        <v>0</v>
      </c>
      <c r="F420" s="37">
        <f>SUM(F421:F423)</f>
        <v>0</v>
      </c>
    </row>
    <row r="421" spans="1:6" s="22" customFormat="1" ht="25.5" hidden="1">
      <c r="A421" s="73"/>
      <c r="B421" s="84"/>
      <c r="C421" s="19" t="s">
        <v>218</v>
      </c>
      <c r="D421" s="33" t="s">
        <v>219</v>
      </c>
      <c r="E421" s="21"/>
      <c r="F421" s="21"/>
    </row>
    <row r="422" spans="1:6" s="22" customFormat="1" ht="38.25" hidden="1">
      <c r="A422" s="27"/>
      <c r="B422" s="35"/>
      <c r="C422" s="35">
        <v>2820</v>
      </c>
      <c r="D422" s="36" t="s">
        <v>224</v>
      </c>
      <c r="E422" s="34"/>
      <c r="F422" s="34"/>
    </row>
    <row r="423" spans="1:6" s="22" customFormat="1" ht="28.5" customHeight="1" hidden="1" thickBot="1">
      <c r="A423" s="27"/>
      <c r="B423" s="35"/>
      <c r="C423" s="24" t="s">
        <v>61</v>
      </c>
      <c r="D423" s="33" t="s">
        <v>219</v>
      </c>
      <c r="E423" s="34"/>
      <c r="F423" s="34"/>
    </row>
    <row r="424" spans="1:9" s="125" customFormat="1" ht="27" customHeight="1" thickBot="1">
      <c r="A424" s="544" t="s">
        <v>225</v>
      </c>
      <c r="B424" s="534"/>
      <c r="C424" s="534"/>
      <c r="D424" s="535"/>
      <c r="E424" s="380">
        <f>E400+E348+E383</f>
        <v>81250</v>
      </c>
      <c r="F424" s="380">
        <f>F400+F348</f>
        <v>0</v>
      </c>
      <c r="G424" s="200">
        <f>E424-F424</f>
        <v>81250</v>
      </c>
      <c r="I424" s="200"/>
    </row>
    <row r="425" spans="5:7" ht="17.25" customHeight="1">
      <c r="E425" s="126"/>
      <c r="F425" s="276"/>
      <c r="G425" s="276"/>
    </row>
    <row r="426" spans="1:7" ht="12.75">
      <c r="A426" s="127" t="s">
        <v>226</v>
      </c>
      <c r="B426" s="128"/>
      <c r="C426" s="128"/>
      <c r="E426" s="129"/>
      <c r="F426" s="130"/>
      <c r="G426" s="276"/>
    </row>
    <row r="427" spans="2:6" ht="12.75">
      <c r="B427" s="131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  <row r="430" spans="2:6" ht="12.75">
      <c r="B430" s="128"/>
      <c r="C430" s="128"/>
      <c r="D430" s="130"/>
      <c r="E430" s="130"/>
      <c r="F430" s="130"/>
    </row>
    <row r="431" spans="2:6" ht="12.75">
      <c r="B431" s="128"/>
      <c r="C431" s="128"/>
      <c r="D431" s="130"/>
      <c r="E431" s="130"/>
      <c r="F431" s="130"/>
    </row>
    <row r="432" spans="2:6" ht="12.75">
      <c r="B432" s="128"/>
      <c r="C432" s="128"/>
      <c r="D432" s="130"/>
      <c r="E432" s="130"/>
      <c r="F432" s="130"/>
    </row>
    <row r="433" spans="2:6" ht="12.75">
      <c r="B433" s="128"/>
      <c r="C433" s="128"/>
      <c r="D433" s="130"/>
      <c r="E433" s="130"/>
      <c r="F433" s="130"/>
    </row>
    <row r="434" spans="2:6" ht="12.75">
      <c r="B434" s="128"/>
      <c r="C434" s="128"/>
      <c r="D434" s="130"/>
      <c r="E434" s="130"/>
      <c r="F434" s="130"/>
    </row>
    <row r="435" spans="2:6" ht="12.75">
      <c r="B435" s="128"/>
      <c r="C435" s="128"/>
      <c r="D435" s="130"/>
      <c r="E435" s="130"/>
      <c r="F435" s="130"/>
    </row>
    <row r="436" spans="2:6" ht="12.75">
      <c r="B436" s="128"/>
      <c r="C436" s="128"/>
      <c r="D436" s="130"/>
      <c r="E436" s="130"/>
      <c r="F436" s="130"/>
    </row>
    <row r="437" spans="2:6" ht="12.75">
      <c r="B437" s="128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  <row r="448" spans="2:6" ht="12.75">
      <c r="B448" s="128"/>
      <c r="C448" s="128"/>
      <c r="D448" s="130"/>
      <c r="E448" s="130"/>
      <c r="F448" s="130"/>
    </row>
    <row r="449" spans="2:6" ht="12.75">
      <c r="B449" s="128"/>
      <c r="C449" s="128"/>
      <c r="D449" s="130"/>
      <c r="E449" s="130"/>
      <c r="F449" s="130"/>
    </row>
    <row r="450" spans="2:6" ht="12.75">
      <c r="B450" s="128"/>
      <c r="C450" s="128"/>
      <c r="D450" s="130"/>
      <c r="E450" s="130"/>
      <c r="F450" s="130"/>
    </row>
    <row r="451" spans="2:6" ht="12.75">
      <c r="B451" s="128"/>
      <c r="C451" s="128"/>
      <c r="D451" s="130"/>
      <c r="E451" s="130"/>
      <c r="F451" s="130"/>
    </row>
    <row r="452" spans="2:6" ht="12.75">
      <c r="B452" s="128"/>
      <c r="C452" s="128"/>
      <c r="D452" s="130"/>
      <c r="E452" s="130"/>
      <c r="F452" s="130"/>
    </row>
    <row r="453" spans="2:6" ht="12.75">
      <c r="B453" s="128"/>
      <c r="C453" s="128"/>
      <c r="D453" s="130"/>
      <c r="E453" s="130"/>
      <c r="F453" s="130"/>
    </row>
    <row r="454" spans="2:6" ht="12.75">
      <c r="B454" s="128"/>
      <c r="C454" s="128"/>
      <c r="D454" s="130"/>
      <c r="E454" s="130"/>
      <c r="F454" s="130"/>
    </row>
    <row r="455" spans="2:6" ht="12.75">
      <c r="B455" s="128"/>
      <c r="C455" s="128"/>
      <c r="D455" s="130"/>
      <c r="E455" s="130"/>
      <c r="F455" s="130"/>
    </row>
    <row r="456" spans="2:6" ht="12.75">
      <c r="B456" s="128"/>
      <c r="C456" s="128"/>
      <c r="D456" s="130"/>
      <c r="E456" s="130"/>
      <c r="F456" s="130"/>
    </row>
    <row r="457" spans="2:6" ht="12.75">
      <c r="B457" s="128"/>
      <c r="C457" s="128"/>
      <c r="D457" s="130"/>
      <c r="E457" s="130"/>
      <c r="F457" s="130"/>
    </row>
    <row r="458" spans="2:6" ht="12.75">
      <c r="B458" s="128"/>
      <c r="C458" s="128"/>
      <c r="D458" s="130"/>
      <c r="E458" s="130"/>
      <c r="F458" s="130"/>
    </row>
  </sheetData>
  <mergeCells count="77">
    <mergeCell ref="D249:F249"/>
    <mergeCell ref="D36:F36"/>
    <mergeCell ref="C43:D43"/>
    <mergeCell ref="C187:D187"/>
    <mergeCell ref="C189:D189"/>
    <mergeCell ref="B162:D162"/>
    <mergeCell ref="B186:D186"/>
    <mergeCell ref="B66:D66"/>
    <mergeCell ref="C67:D67"/>
    <mergeCell ref="C184:D184"/>
    <mergeCell ref="B380:D380"/>
    <mergeCell ref="C208:D208"/>
    <mergeCell ref="C219:D219"/>
    <mergeCell ref="C165:D165"/>
    <mergeCell ref="C365:D365"/>
    <mergeCell ref="C374:D374"/>
    <mergeCell ref="D371:F371"/>
    <mergeCell ref="C326:D326"/>
    <mergeCell ref="D245:F245"/>
    <mergeCell ref="B246:D246"/>
    <mergeCell ref="B383:D383"/>
    <mergeCell ref="C381:D381"/>
    <mergeCell ref="A424:D424"/>
    <mergeCell ref="C387:D387"/>
    <mergeCell ref="D414:F414"/>
    <mergeCell ref="C401:D401"/>
    <mergeCell ref="B400:D400"/>
    <mergeCell ref="C384:D384"/>
    <mergeCell ref="D386:F386"/>
    <mergeCell ref="F4:F5"/>
    <mergeCell ref="A4:A5"/>
    <mergeCell ref="B4:B5"/>
    <mergeCell ref="C4:C5"/>
    <mergeCell ref="D4:D5"/>
    <mergeCell ref="C33:D33"/>
    <mergeCell ref="C411:D411"/>
    <mergeCell ref="A2:F2"/>
    <mergeCell ref="B7:D7"/>
    <mergeCell ref="D347:F347"/>
    <mergeCell ref="C17:D17"/>
    <mergeCell ref="C145:D145"/>
    <mergeCell ref="B139:D139"/>
    <mergeCell ref="D147:F147"/>
    <mergeCell ref="E4:E5"/>
    <mergeCell ref="C377:D377"/>
    <mergeCell ref="C361:D361"/>
    <mergeCell ref="D379:F379"/>
    <mergeCell ref="D360:F360"/>
    <mergeCell ref="C367:F367"/>
    <mergeCell ref="D364:F364"/>
    <mergeCell ref="D376:F376"/>
    <mergeCell ref="D366:F366"/>
    <mergeCell ref="C247:D247"/>
    <mergeCell ref="C18:F18"/>
    <mergeCell ref="A210:A211"/>
    <mergeCell ref="B210:B211"/>
    <mergeCell ref="C210:C211"/>
    <mergeCell ref="D210:D211"/>
    <mergeCell ref="E210:E211"/>
    <mergeCell ref="F210:F211"/>
    <mergeCell ref="B42:D42"/>
    <mergeCell ref="C197:D197"/>
    <mergeCell ref="C357:D357"/>
    <mergeCell ref="B348:D348"/>
    <mergeCell ref="D328:F328"/>
    <mergeCell ref="C351:D351"/>
    <mergeCell ref="D353:F353"/>
    <mergeCell ref="C349:D349"/>
    <mergeCell ref="D239:F239"/>
    <mergeCell ref="D54:F54"/>
    <mergeCell ref="D51:F51"/>
    <mergeCell ref="D53:F53"/>
    <mergeCell ref="C238:D238"/>
    <mergeCell ref="D234:F234"/>
    <mergeCell ref="B232:D232"/>
    <mergeCell ref="C216:D216"/>
    <mergeCell ref="C233:D233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XLIX/268/2010 
z dnia  23 kwietnia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88"/>
  <sheetViews>
    <sheetView showGridLines="0" tabSelected="1" zoomScale="75" zoomScaleNormal="75" workbookViewId="0" topLeftCell="A471">
      <selection activeCell="F408" sqref="F40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540" t="s">
        <v>355</v>
      </c>
      <c r="B2" s="540"/>
      <c r="C2" s="540"/>
      <c r="D2" s="540"/>
      <c r="E2" s="540"/>
      <c r="F2" s="540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545" t="s">
        <v>4</v>
      </c>
      <c r="B4" s="545" t="s">
        <v>5</v>
      </c>
      <c r="C4" s="545" t="s">
        <v>6</v>
      </c>
      <c r="D4" s="545" t="s">
        <v>7</v>
      </c>
      <c r="E4" s="547" t="s">
        <v>274</v>
      </c>
      <c r="F4" s="547" t="s">
        <v>275</v>
      </c>
    </row>
    <row r="5" spans="1:6" s="4" customFormat="1" ht="15" customHeight="1" thickBot="1">
      <c r="A5" s="546"/>
      <c r="B5" s="546"/>
      <c r="C5" s="546"/>
      <c r="D5" s="546"/>
      <c r="E5" s="546"/>
      <c r="F5" s="546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8</v>
      </c>
      <c r="B7" s="565" t="s">
        <v>9</v>
      </c>
      <c r="C7" s="566"/>
      <c r="D7" s="567"/>
      <c r="E7" s="10">
        <f>E17+E40</f>
        <v>270000</v>
      </c>
      <c r="F7" s="10">
        <f>F17+F40+F8+F34+F36+F38</f>
        <v>100000</v>
      </c>
      <c r="G7" s="57">
        <f>E7-F7</f>
        <v>170000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270000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>
      <c r="A17" s="165"/>
      <c r="B17" s="29" t="s">
        <v>28</v>
      </c>
      <c r="C17" s="538" t="s">
        <v>29</v>
      </c>
      <c r="D17" s="539"/>
      <c r="E17" s="31">
        <f>E24</f>
        <v>270000</v>
      </c>
      <c r="F17" s="31">
        <f>F24+F23</f>
        <v>100000</v>
      </c>
    </row>
    <row r="18" spans="1:6" s="22" customFormat="1" ht="21" customHeight="1" hidden="1">
      <c r="A18" s="151"/>
      <c r="B18" s="46"/>
      <c r="C18" s="158" t="s">
        <v>30</v>
      </c>
      <c r="D18" s="20" t="s">
        <v>31</v>
      </c>
      <c r="E18" s="21"/>
      <c r="F18" s="21"/>
    </row>
    <row r="19" spans="1:6" s="22" customFormat="1" ht="51" hidden="1">
      <c r="A19" s="151"/>
      <c r="B19" s="164"/>
      <c r="C19" s="159" t="s">
        <v>32</v>
      </c>
      <c r="D19" s="33" t="s">
        <v>33</v>
      </c>
      <c r="E19" s="34"/>
      <c r="F19" s="26"/>
    </row>
    <row r="20" spans="1:6" s="22" customFormat="1" ht="38.25" hidden="1">
      <c r="A20" s="151"/>
      <c r="B20" s="164"/>
      <c r="C20" s="163">
        <v>6298</v>
      </c>
      <c r="D20" s="36" t="s">
        <v>34</v>
      </c>
      <c r="E20" s="37"/>
      <c r="F20" s="26"/>
    </row>
    <row r="21" spans="1:6" s="22" customFormat="1" ht="17.25" customHeight="1" hidden="1">
      <c r="A21" s="151"/>
      <c r="B21" s="46"/>
      <c r="C21" s="159" t="s">
        <v>35</v>
      </c>
      <c r="D21" s="133" t="s">
        <v>227</v>
      </c>
      <c r="E21" s="26"/>
      <c r="F21" s="26"/>
    </row>
    <row r="22" spans="1:6" s="22" customFormat="1" ht="21.75" customHeight="1" hidden="1">
      <c r="A22" s="151"/>
      <c r="B22" s="46"/>
      <c r="C22" s="160"/>
      <c r="D22" s="134" t="s">
        <v>0</v>
      </c>
      <c r="E22" s="135"/>
      <c r="F22" s="26"/>
    </row>
    <row r="23" spans="1:6" s="22" customFormat="1" ht="20.25" customHeight="1" hidden="1">
      <c r="A23" s="151"/>
      <c r="B23" s="146"/>
      <c r="C23" s="38" t="s">
        <v>20</v>
      </c>
      <c r="D23" s="133" t="s">
        <v>241</v>
      </c>
      <c r="E23" s="21"/>
      <c r="F23" s="21"/>
    </row>
    <row r="24" spans="1:6" s="22" customFormat="1" ht="18" customHeight="1">
      <c r="A24" s="151"/>
      <c r="B24" s="46"/>
      <c r="C24" s="99" t="s">
        <v>35</v>
      </c>
      <c r="D24" s="174" t="s">
        <v>227</v>
      </c>
      <c r="E24" s="100">
        <f>E26+E27</f>
        <v>270000</v>
      </c>
      <c r="F24" s="100">
        <f>F26+F27</f>
        <v>100000</v>
      </c>
    </row>
    <row r="25" spans="1:6" s="22" customFormat="1" ht="22.5" customHeight="1" hidden="1">
      <c r="A25" s="151"/>
      <c r="B25" s="164"/>
      <c r="C25" s="176" t="s">
        <v>35</v>
      </c>
      <c r="D25" s="203" t="s">
        <v>36</v>
      </c>
      <c r="E25" s="100"/>
      <c r="F25" s="100"/>
    </row>
    <row r="26" spans="1:6" s="22" customFormat="1" ht="39" customHeight="1">
      <c r="A26" s="151"/>
      <c r="B26" s="46"/>
      <c r="C26" s="527" t="s">
        <v>457</v>
      </c>
      <c r="D26" s="521" t="s">
        <v>458</v>
      </c>
      <c r="E26" s="336">
        <v>270000</v>
      </c>
      <c r="F26" s="362"/>
    </row>
    <row r="27" spans="1:6" s="22" customFormat="1" ht="28.5" customHeight="1" thickBot="1">
      <c r="A27" s="151"/>
      <c r="B27" s="46"/>
      <c r="C27" s="521" t="s">
        <v>457</v>
      </c>
      <c r="D27" s="528" t="s">
        <v>395</v>
      </c>
      <c r="E27" s="529"/>
      <c r="F27" s="530">
        <v>100000</v>
      </c>
    </row>
    <row r="28" spans="1:6" s="22" customFormat="1" ht="15" customHeight="1" hidden="1">
      <c r="A28" s="151"/>
      <c r="B28" s="602" t="s">
        <v>278</v>
      </c>
      <c r="C28" s="602"/>
      <c r="D28" s="603"/>
      <c r="E28" s="257"/>
      <c r="F28" s="257"/>
    </row>
    <row r="29" spans="1:6" s="22" customFormat="1" ht="27.75" customHeight="1" hidden="1">
      <c r="A29" s="151"/>
      <c r="B29" s="588" t="s">
        <v>317</v>
      </c>
      <c r="C29" s="588"/>
      <c r="D29" s="589"/>
      <c r="E29" s="331"/>
      <c r="F29" s="257"/>
    </row>
    <row r="30" spans="1:6" s="22" customFormat="1" ht="18.75" customHeight="1" hidden="1">
      <c r="A30" s="151"/>
      <c r="B30" s="590" t="s">
        <v>325</v>
      </c>
      <c r="C30" s="590"/>
      <c r="D30" s="591"/>
      <c r="E30" s="332"/>
      <c r="F30" s="257"/>
    </row>
    <row r="31" spans="1:6" s="22" customFormat="1" ht="15" customHeight="1" hidden="1">
      <c r="A31" s="151"/>
      <c r="B31" s="46"/>
      <c r="C31" s="319"/>
      <c r="D31" s="315" t="s">
        <v>312</v>
      </c>
      <c r="E31" s="316"/>
      <c r="F31" s="317"/>
    </row>
    <row r="32" spans="1:6" s="22" customFormat="1" ht="15" customHeight="1" hidden="1">
      <c r="A32" s="151"/>
      <c r="B32" s="46"/>
      <c r="C32" s="314"/>
      <c r="D32" s="320" t="s">
        <v>313</v>
      </c>
      <c r="E32" s="321"/>
      <c r="F32" s="322"/>
    </row>
    <row r="33" spans="1:6" s="22" customFormat="1" ht="26.25" hidden="1" thickBot="1">
      <c r="A33" s="151"/>
      <c r="B33" s="46"/>
      <c r="C33" s="314"/>
      <c r="D33" s="315" t="s">
        <v>314</v>
      </c>
      <c r="E33" s="316"/>
      <c r="F33" s="318"/>
    </row>
    <row r="34" spans="1:6" s="16" customFormat="1" ht="23.25" customHeight="1" hidden="1">
      <c r="A34" s="151"/>
      <c r="B34" s="142" t="s">
        <v>39</v>
      </c>
      <c r="C34" s="148"/>
      <c r="D34" s="30" t="s">
        <v>40</v>
      </c>
      <c r="E34" s="194">
        <f>E35</f>
        <v>0</v>
      </c>
      <c r="F34" s="31">
        <f>F35</f>
        <v>0</v>
      </c>
    </row>
    <row r="35" spans="1:6" s="22" customFormat="1" ht="19.5" customHeight="1" hidden="1">
      <c r="A35" s="151"/>
      <c r="B35" s="46"/>
      <c r="C35" s="155" t="s">
        <v>24</v>
      </c>
      <c r="D35" s="20" t="s">
        <v>25</v>
      </c>
      <c r="E35" s="192"/>
      <c r="F35" s="21"/>
    </row>
    <row r="36" spans="1:6" s="16" customFormat="1" ht="23.25" customHeight="1" hidden="1">
      <c r="A36" s="151"/>
      <c r="B36" s="142" t="s">
        <v>41</v>
      </c>
      <c r="C36" s="148"/>
      <c r="D36" s="30" t="s">
        <v>42</v>
      </c>
      <c r="E36" s="194">
        <f>E37</f>
        <v>0</v>
      </c>
      <c r="F36" s="31">
        <f>F37</f>
        <v>0</v>
      </c>
    </row>
    <row r="37" spans="1:6" s="22" customFormat="1" ht="19.5" customHeight="1" hidden="1">
      <c r="A37" s="151"/>
      <c r="B37" s="46"/>
      <c r="C37" s="155" t="s">
        <v>43</v>
      </c>
      <c r="D37" s="39" t="s">
        <v>44</v>
      </c>
      <c r="E37" s="192"/>
      <c r="F37" s="21"/>
    </row>
    <row r="38" spans="1:6" s="16" customFormat="1" ht="23.25" customHeight="1" hidden="1">
      <c r="A38" s="151"/>
      <c r="B38" s="142" t="s">
        <v>45</v>
      </c>
      <c r="C38" s="148"/>
      <c r="D38" s="30" t="s">
        <v>46</v>
      </c>
      <c r="E38" s="194">
        <f>E39</f>
        <v>0</v>
      </c>
      <c r="F38" s="31">
        <f>F39</f>
        <v>0</v>
      </c>
    </row>
    <row r="39" spans="1:6" s="22" customFormat="1" ht="19.5" customHeight="1" hidden="1">
      <c r="A39" s="151"/>
      <c r="B39" s="46"/>
      <c r="C39" s="155" t="s">
        <v>35</v>
      </c>
      <c r="D39" s="39" t="s">
        <v>36</v>
      </c>
      <c r="E39" s="192"/>
      <c r="F39" s="21"/>
    </row>
    <row r="40" spans="1:6" s="16" customFormat="1" ht="18.75" customHeight="1" hidden="1">
      <c r="A40" s="165"/>
      <c r="B40" s="29" t="s">
        <v>47</v>
      </c>
      <c r="C40" s="538" t="s">
        <v>48</v>
      </c>
      <c r="D40" s="539"/>
      <c r="E40" s="31">
        <f>E45</f>
        <v>0</v>
      </c>
      <c r="F40" s="31"/>
    </row>
    <row r="41" spans="1:6" s="22" customFormat="1" ht="19.5" customHeight="1" hidden="1">
      <c r="A41" s="151"/>
      <c r="B41" s="46"/>
      <c r="C41" s="99" t="s">
        <v>12</v>
      </c>
      <c r="D41" s="177" t="s">
        <v>13</v>
      </c>
      <c r="E41" s="199"/>
      <c r="F41" s="100"/>
    </row>
    <row r="42" spans="1:6" s="22" customFormat="1" ht="19.5" customHeight="1" hidden="1">
      <c r="A42" s="151"/>
      <c r="B42" s="46"/>
      <c r="C42" s="99" t="s">
        <v>16</v>
      </c>
      <c r="D42" s="177" t="s">
        <v>17</v>
      </c>
      <c r="E42" s="199"/>
      <c r="F42" s="100"/>
    </row>
    <row r="43" spans="1:6" s="22" customFormat="1" ht="19.5" customHeight="1" hidden="1">
      <c r="A43" s="151"/>
      <c r="B43" s="46"/>
      <c r="C43" s="99" t="s">
        <v>18</v>
      </c>
      <c r="D43" s="177" t="s">
        <v>19</v>
      </c>
      <c r="E43" s="199"/>
      <c r="F43" s="100"/>
    </row>
    <row r="44" spans="1:6" s="22" customFormat="1" ht="19.5" customHeight="1" hidden="1">
      <c r="A44" s="151"/>
      <c r="B44" s="46"/>
      <c r="C44" s="176" t="s">
        <v>65</v>
      </c>
      <c r="D44" s="184" t="s">
        <v>66</v>
      </c>
      <c r="E44" s="199"/>
      <c r="F44" s="100"/>
    </row>
    <row r="45" spans="1:6" s="22" customFormat="1" ht="20.25" customHeight="1" hidden="1">
      <c r="A45" s="151"/>
      <c r="B45" s="146"/>
      <c r="C45" s="38" t="s">
        <v>20</v>
      </c>
      <c r="D45" s="133" t="s">
        <v>241</v>
      </c>
      <c r="E45" s="21"/>
      <c r="F45" s="21"/>
    </row>
    <row r="46" spans="1:6" s="16" customFormat="1" ht="25.5" customHeight="1" hidden="1" thickBot="1">
      <c r="A46" s="144"/>
      <c r="B46" s="141"/>
      <c r="C46" s="198"/>
      <c r="D46" s="553" t="s">
        <v>343</v>
      </c>
      <c r="E46" s="553"/>
      <c r="F46" s="554"/>
    </row>
    <row r="47" spans="1:6" s="11" customFormat="1" ht="22.5" customHeight="1" hidden="1" thickBot="1">
      <c r="A47" s="7" t="s">
        <v>51</v>
      </c>
      <c r="B47" s="8"/>
      <c r="C47" s="9"/>
      <c r="D47" s="9" t="s">
        <v>52</v>
      </c>
      <c r="E47" s="10">
        <f>E48</f>
        <v>0</v>
      </c>
      <c r="F47" s="153">
        <f>F48</f>
        <v>0</v>
      </c>
    </row>
    <row r="48" spans="1:6" s="16" customFormat="1" ht="22.5" customHeight="1" hidden="1">
      <c r="A48" s="12"/>
      <c r="B48" s="13" t="s">
        <v>53</v>
      </c>
      <c r="C48" s="14"/>
      <c r="D48" s="14" t="s">
        <v>54</v>
      </c>
      <c r="E48" s="15">
        <f>E49</f>
        <v>0</v>
      </c>
      <c r="F48" s="15">
        <f>F49</f>
        <v>0</v>
      </c>
    </row>
    <row r="49" spans="1:6" s="22" customFormat="1" ht="59.25" customHeight="1" hidden="1">
      <c r="A49" s="40"/>
      <c r="B49" s="41"/>
      <c r="C49" s="42" t="s">
        <v>55</v>
      </c>
      <c r="D49" s="43" t="s">
        <v>56</v>
      </c>
      <c r="E49" s="44"/>
      <c r="F49" s="44"/>
    </row>
    <row r="50" spans="1:6" s="22" customFormat="1" ht="8.25" customHeight="1" hidden="1">
      <c r="A50" s="151"/>
      <c r="B50" s="46"/>
      <c r="C50" s="47"/>
      <c r="D50" s="48"/>
      <c r="E50" s="49"/>
      <c r="F50" s="49"/>
    </row>
    <row r="51" spans="1:6" s="6" customFormat="1" ht="7.5" customHeight="1" hidden="1" thickBot="1">
      <c r="A51" s="65">
        <v>1</v>
      </c>
      <c r="B51" s="65">
        <v>2</v>
      </c>
      <c r="C51" s="65">
        <v>3</v>
      </c>
      <c r="D51" s="65">
        <v>4</v>
      </c>
      <c r="E51" s="65">
        <v>5</v>
      </c>
      <c r="F51" s="65">
        <v>6</v>
      </c>
    </row>
    <row r="52" spans="1:7" s="11" customFormat="1" ht="30" customHeight="1" hidden="1" thickBot="1">
      <c r="A52" s="76">
        <v>400</v>
      </c>
      <c r="B52" s="548" t="s">
        <v>57</v>
      </c>
      <c r="C52" s="549"/>
      <c r="D52" s="550"/>
      <c r="E52" s="10">
        <f>E53</f>
        <v>0</v>
      </c>
      <c r="F52" s="153">
        <f>F53</f>
        <v>0</v>
      </c>
      <c r="G52" s="57">
        <f>E52-F52</f>
        <v>0</v>
      </c>
    </row>
    <row r="53" spans="1:6" s="16" customFormat="1" ht="22.5" customHeight="1" hidden="1">
      <c r="A53" s="144"/>
      <c r="B53" s="55">
        <v>40002</v>
      </c>
      <c r="C53" s="575" t="s">
        <v>58</v>
      </c>
      <c r="D53" s="576"/>
      <c r="E53" s="56">
        <f>E55</f>
        <v>0</v>
      </c>
      <c r="F53" s="56">
        <f>F55</f>
        <v>0</v>
      </c>
    </row>
    <row r="54" spans="1:6" s="22" customFormat="1" ht="19.5" customHeight="1" hidden="1">
      <c r="A54" s="151"/>
      <c r="B54" s="46"/>
      <c r="C54" s="155" t="s">
        <v>30</v>
      </c>
      <c r="D54" s="20" t="s">
        <v>31</v>
      </c>
      <c r="E54" s="21"/>
      <c r="F54" s="21"/>
    </row>
    <row r="55" spans="1:6" s="22" customFormat="1" ht="17.25" customHeight="1" hidden="1">
      <c r="A55" s="151"/>
      <c r="B55" s="46"/>
      <c r="C55" s="158"/>
      <c r="D55" s="174" t="s">
        <v>241</v>
      </c>
      <c r="E55" s="100">
        <f>E56</f>
        <v>0</v>
      </c>
      <c r="F55" s="100"/>
    </row>
    <row r="56" spans="1:7" s="206" customFormat="1" ht="18.75" customHeight="1" hidden="1">
      <c r="A56" s="151"/>
      <c r="B56" s="46"/>
      <c r="C56" s="204"/>
      <c r="D56" s="208" t="s">
        <v>327</v>
      </c>
      <c r="E56" s="212"/>
      <c r="F56" s="379"/>
      <c r="G56" s="205"/>
    </row>
    <row r="57" spans="1:6" s="22" customFormat="1" ht="23.25" customHeight="1" hidden="1">
      <c r="A57" s="151"/>
      <c r="B57" s="46"/>
      <c r="C57" s="99" t="s">
        <v>59</v>
      </c>
      <c r="D57" s="203" t="s">
        <v>60</v>
      </c>
      <c r="E57" s="100">
        <f>E58+E59</f>
        <v>0</v>
      </c>
      <c r="F57" s="100">
        <f>F58+F59</f>
        <v>0</v>
      </c>
    </row>
    <row r="58" spans="1:7" s="206" customFormat="1" ht="15.75" customHeight="1" hidden="1">
      <c r="A58" s="151"/>
      <c r="B58" s="46"/>
      <c r="C58" s="204"/>
      <c r="D58" s="208" t="s">
        <v>250</v>
      </c>
      <c r="E58" s="212"/>
      <c r="F58" s="213"/>
      <c r="G58" s="205"/>
    </row>
    <row r="59" spans="1:7" s="206" customFormat="1" ht="15.75" customHeight="1" hidden="1">
      <c r="A59" s="596"/>
      <c r="B59" s="597"/>
      <c r="C59" s="204"/>
      <c r="D59" s="207" t="s">
        <v>251</v>
      </c>
      <c r="E59" s="209"/>
      <c r="F59" s="214"/>
      <c r="G59" s="205"/>
    </row>
    <row r="60" spans="1:6" s="22" customFormat="1" ht="19.5" customHeight="1" hidden="1" thickBot="1">
      <c r="A60" s="151"/>
      <c r="B60" s="46"/>
      <c r="C60" s="160" t="s">
        <v>61</v>
      </c>
      <c r="D60" s="25" t="s">
        <v>62</v>
      </c>
      <c r="E60" s="26"/>
      <c r="F60" s="26"/>
    </row>
    <row r="61" spans="1:7" s="11" customFormat="1" ht="23.25" customHeight="1" thickBot="1">
      <c r="A61" s="9">
        <v>600</v>
      </c>
      <c r="B61" s="565" t="s">
        <v>63</v>
      </c>
      <c r="C61" s="566"/>
      <c r="D61" s="567"/>
      <c r="E61" s="10">
        <f>E62+E66</f>
        <v>1106900</v>
      </c>
      <c r="F61" s="153">
        <f>F62+F66</f>
        <v>1166900</v>
      </c>
      <c r="G61" s="57">
        <f>E61-F61</f>
        <v>-60000</v>
      </c>
    </row>
    <row r="62" spans="1:6" s="16" customFormat="1" ht="18.75" customHeight="1" hidden="1">
      <c r="A62" s="144"/>
      <c r="B62" s="14">
        <v>60014</v>
      </c>
      <c r="C62" s="575" t="s">
        <v>64</v>
      </c>
      <c r="D62" s="576"/>
      <c r="E62" s="56">
        <f>E63</f>
        <v>0</v>
      </c>
      <c r="F62" s="56">
        <f>F65</f>
        <v>0</v>
      </c>
    </row>
    <row r="63" spans="1:6" s="22" customFormat="1" ht="18" customHeight="1" hidden="1">
      <c r="A63" s="151"/>
      <c r="B63" s="46"/>
      <c r="C63" s="158"/>
      <c r="D63" s="232" t="s">
        <v>228</v>
      </c>
      <c r="E63" s="44">
        <f>E64</f>
        <v>0</v>
      </c>
      <c r="F63" s="44"/>
    </row>
    <row r="64" spans="1:7" s="206" customFormat="1" ht="15.75" customHeight="1" hidden="1">
      <c r="A64" s="592"/>
      <c r="B64" s="593"/>
      <c r="C64" s="204"/>
      <c r="D64" s="350" t="s">
        <v>354</v>
      </c>
      <c r="E64" s="233"/>
      <c r="F64" s="256"/>
      <c r="G64" s="205"/>
    </row>
    <row r="65" spans="1:7" s="206" customFormat="1" ht="26.25" customHeight="1" hidden="1">
      <c r="A65" s="151"/>
      <c r="B65" s="46"/>
      <c r="C65" s="204"/>
      <c r="D65" s="594" t="s">
        <v>302</v>
      </c>
      <c r="E65" s="594"/>
      <c r="F65" s="595"/>
      <c r="G65" s="205"/>
    </row>
    <row r="66" spans="1:7" s="16" customFormat="1" ht="20.25" customHeight="1">
      <c r="A66" s="162"/>
      <c r="B66" s="30">
        <v>60016</v>
      </c>
      <c r="C66" s="538" t="s">
        <v>67</v>
      </c>
      <c r="D66" s="539"/>
      <c r="E66" s="31">
        <f>E80+E73</f>
        <v>1106900</v>
      </c>
      <c r="F66" s="31">
        <f>F80+F73</f>
        <v>1166900</v>
      </c>
      <c r="G66" s="114"/>
    </row>
    <row r="67" spans="1:6" s="22" customFormat="1" ht="26.25" customHeight="1" hidden="1">
      <c r="A67" s="162"/>
      <c r="B67" s="46"/>
      <c r="C67" s="155" t="s">
        <v>68</v>
      </c>
      <c r="D67" s="39" t="s">
        <v>69</v>
      </c>
      <c r="E67" s="37"/>
      <c r="F67" s="21"/>
    </row>
    <row r="68" spans="1:6" s="22" customFormat="1" ht="19.5" customHeight="1" hidden="1">
      <c r="A68" s="151"/>
      <c r="B68" s="46"/>
      <c r="C68" s="160" t="s">
        <v>16</v>
      </c>
      <c r="D68" s="25" t="s">
        <v>17</v>
      </c>
      <c r="E68" s="26"/>
      <c r="F68" s="26"/>
    </row>
    <row r="69" spans="1:6" s="22" customFormat="1" ht="19.5" customHeight="1" hidden="1">
      <c r="A69" s="151"/>
      <c r="B69" s="46"/>
      <c r="C69" s="99" t="s">
        <v>20</v>
      </c>
      <c r="D69" s="177" t="s">
        <v>21</v>
      </c>
      <c r="E69" s="186"/>
      <c r="F69" s="186"/>
    </row>
    <row r="70" spans="1:6" s="22" customFormat="1" ht="19.5" customHeight="1" hidden="1">
      <c r="A70" s="151"/>
      <c r="B70" s="46"/>
      <c r="C70" s="99" t="s">
        <v>22</v>
      </c>
      <c r="D70" s="188" t="s">
        <v>23</v>
      </c>
      <c r="E70" s="186"/>
      <c r="F70" s="186"/>
    </row>
    <row r="71" spans="1:6" s="22" customFormat="1" ht="19.5" customHeight="1" hidden="1">
      <c r="A71" s="151"/>
      <c r="B71" s="46"/>
      <c r="C71" s="158" t="s">
        <v>22</v>
      </c>
      <c r="D71" s="143" t="s">
        <v>1</v>
      </c>
      <c r="E71" s="189"/>
      <c r="F71" s="189"/>
    </row>
    <row r="72" spans="1:6" s="22" customFormat="1" ht="19.5" customHeight="1" hidden="1">
      <c r="A72" s="151"/>
      <c r="B72" s="46"/>
      <c r="C72" s="160" t="s">
        <v>70</v>
      </c>
      <c r="D72" s="25" t="s">
        <v>71</v>
      </c>
      <c r="E72" s="136"/>
      <c r="F72" s="136"/>
    </row>
    <row r="73" spans="1:6" s="22" customFormat="1" ht="17.25" customHeight="1">
      <c r="A73" s="151"/>
      <c r="B73" s="46"/>
      <c r="C73" s="158"/>
      <c r="D73" s="232" t="s">
        <v>241</v>
      </c>
      <c r="E73" s="44">
        <f>E74+E76+E77+E75</f>
        <v>1106900</v>
      </c>
      <c r="F73" s="44"/>
    </row>
    <row r="74" spans="1:7" s="206" customFormat="1" ht="15.75" customHeight="1" hidden="1">
      <c r="A74" s="151"/>
      <c r="B74" s="46"/>
      <c r="C74" s="204"/>
      <c r="D74" s="349" t="s">
        <v>342</v>
      </c>
      <c r="E74" s="212"/>
      <c r="F74" s="352"/>
      <c r="G74" s="205"/>
    </row>
    <row r="75" spans="1:6" s="22" customFormat="1" ht="28.5" customHeight="1">
      <c r="A75" s="151"/>
      <c r="B75" s="46"/>
      <c r="C75" s="47"/>
      <c r="D75" s="292" t="s">
        <v>398</v>
      </c>
      <c r="E75" s="309">
        <f>F80-170000-10000</f>
        <v>986900</v>
      </c>
      <c r="F75" s="309"/>
    </row>
    <row r="76" spans="1:7" s="206" customFormat="1" ht="15.75" customHeight="1">
      <c r="A76" s="592"/>
      <c r="B76" s="593"/>
      <c r="C76" s="204"/>
      <c r="D76" s="350" t="s">
        <v>272</v>
      </c>
      <c r="E76" s="233">
        <v>120000</v>
      </c>
      <c r="F76" s="256"/>
      <c r="G76" s="205"/>
    </row>
    <row r="77" spans="1:7" s="206" customFormat="1" ht="15.75" customHeight="1" hidden="1">
      <c r="A77" s="592"/>
      <c r="B77" s="593"/>
      <c r="C77" s="204"/>
      <c r="D77" s="351" t="s">
        <v>273</v>
      </c>
      <c r="E77" s="266"/>
      <c r="F77" s="214"/>
      <c r="G77" s="205"/>
    </row>
    <row r="78" spans="1:6" s="22" customFormat="1" ht="19.5" customHeight="1" hidden="1">
      <c r="A78" s="151"/>
      <c r="B78" s="46"/>
      <c r="C78" s="255" t="s">
        <v>24</v>
      </c>
      <c r="D78" s="177" t="s">
        <v>25</v>
      </c>
      <c r="E78" s="186"/>
      <c r="F78" s="186"/>
    </row>
    <row r="79" spans="1:6" s="22" customFormat="1" ht="19.5" customHeight="1" hidden="1">
      <c r="A79" s="151"/>
      <c r="B79" s="46"/>
      <c r="C79" s="155" t="s">
        <v>35</v>
      </c>
      <c r="D79" s="175" t="s">
        <v>240</v>
      </c>
      <c r="E79" s="189"/>
      <c r="F79" s="189"/>
    </row>
    <row r="80" spans="1:6" s="22" customFormat="1" ht="18.75" customHeight="1">
      <c r="A80" s="151"/>
      <c r="B80" s="46"/>
      <c r="C80" s="99" t="s">
        <v>35</v>
      </c>
      <c r="D80" s="174" t="s">
        <v>227</v>
      </c>
      <c r="E80" s="100"/>
      <c r="F80" s="100">
        <v>1166900</v>
      </c>
    </row>
    <row r="81" spans="1:6" s="22" customFormat="1" ht="19.5" customHeight="1" hidden="1">
      <c r="A81" s="151"/>
      <c r="B81" s="46"/>
      <c r="C81" s="99" t="s">
        <v>35</v>
      </c>
      <c r="D81" s="177" t="s">
        <v>36</v>
      </c>
      <c r="E81" s="186"/>
      <c r="F81" s="186"/>
    </row>
    <row r="82" spans="1:7" s="206" customFormat="1" ht="18" customHeight="1" hidden="1">
      <c r="A82" s="151"/>
      <c r="B82" s="46"/>
      <c r="C82" s="211"/>
      <c r="D82" s="229" t="s">
        <v>347</v>
      </c>
      <c r="E82" s="334"/>
      <c r="F82" s="362"/>
      <c r="G82" s="205"/>
    </row>
    <row r="83" spans="1:6" s="22" customFormat="1" ht="19.5" customHeight="1" thickBot="1">
      <c r="A83" s="151"/>
      <c r="B83" s="46"/>
      <c r="C83" s="47"/>
      <c r="D83" s="598" t="s">
        <v>398</v>
      </c>
      <c r="E83" s="598"/>
      <c r="F83" s="599"/>
    </row>
    <row r="84" spans="1:7" s="11" customFormat="1" ht="22.5" customHeight="1" hidden="1" thickBot="1">
      <c r="A84" s="9">
        <v>700</v>
      </c>
      <c r="B84" s="565" t="s">
        <v>72</v>
      </c>
      <c r="C84" s="566"/>
      <c r="D84" s="567"/>
      <c r="E84" s="10">
        <f>E85+E100</f>
        <v>0</v>
      </c>
      <c r="F84" s="10">
        <f>F85+F100</f>
        <v>0</v>
      </c>
      <c r="G84" s="57">
        <f>E84-F84</f>
        <v>0</v>
      </c>
    </row>
    <row r="85" spans="1:6" s="16" customFormat="1" ht="19.5" customHeight="1" hidden="1">
      <c r="A85" s="144"/>
      <c r="B85" s="55">
        <v>70005</v>
      </c>
      <c r="C85" s="575" t="s">
        <v>73</v>
      </c>
      <c r="D85" s="576"/>
      <c r="E85" s="56">
        <f>E97</f>
        <v>0</v>
      </c>
      <c r="F85" s="56">
        <f>SUM(F92:F99)</f>
        <v>0</v>
      </c>
    </row>
    <row r="86" spans="1:6" s="22" customFormat="1" ht="25.5" hidden="1">
      <c r="A86" s="151"/>
      <c r="B86" s="46"/>
      <c r="C86" s="158" t="s">
        <v>74</v>
      </c>
      <c r="D86" s="59" t="s">
        <v>75</v>
      </c>
      <c r="E86" s="37"/>
      <c r="F86" s="37"/>
    </row>
    <row r="87" spans="1:6" s="22" customFormat="1" ht="19.5" customHeight="1" hidden="1">
      <c r="A87" s="151"/>
      <c r="B87" s="46"/>
      <c r="C87" s="158" t="s">
        <v>76</v>
      </c>
      <c r="D87" s="61" t="s">
        <v>77</v>
      </c>
      <c r="E87" s="37"/>
      <c r="F87" s="37"/>
    </row>
    <row r="88" spans="1:6" s="22" customFormat="1" ht="63.75" hidden="1">
      <c r="A88" s="151"/>
      <c r="B88" s="46"/>
      <c r="C88" s="159" t="s">
        <v>55</v>
      </c>
      <c r="D88" s="36" t="s">
        <v>56</v>
      </c>
      <c r="E88" s="34"/>
      <c r="F88" s="26"/>
    </row>
    <row r="89" spans="1:6" s="22" customFormat="1" ht="18.75" customHeight="1" hidden="1">
      <c r="A89" s="151"/>
      <c r="B89" s="46"/>
      <c r="C89" s="159" t="s">
        <v>49</v>
      </c>
      <c r="D89" s="62" t="s">
        <v>50</v>
      </c>
      <c r="E89" s="34"/>
      <c r="F89" s="26"/>
    </row>
    <row r="90" spans="1:6" s="22" customFormat="1" ht="19.5" customHeight="1" hidden="1">
      <c r="A90" s="151"/>
      <c r="B90" s="46"/>
      <c r="C90" s="159" t="s">
        <v>78</v>
      </c>
      <c r="D90" s="25" t="s">
        <v>79</v>
      </c>
      <c r="E90" s="34"/>
      <c r="F90" s="26"/>
    </row>
    <row r="91" spans="1:6" s="22" customFormat="1" ht="28.5" customHeight="1" hidden="1">
      <c r="A91" s="151"/>
      <c r="B91" s="46"/>
      <c r="C91" s="179">
        <v>6298</v>
      </c>
      <c r="D91" s="33" t="s">
        <v>34</v>
      </c>
      <c r="E91" s="26"/>
      <c r="F91" s="26"/>
    </row>
    <row r="92" spans="1:6" s="22" customFormat="1" ht="19.5" customHeight="1" hidden="1">
      <c r="A92" s="151"/>
      <c r="B92" s="46"/>
      <c r="C92" s="99" t="s">
        <v>24</v>
      </c>
      <c r="D92" s="177" t="s">
        <v>25</v>
      </c>
      <c r="E92" s="186"/>
      <c r="F92" s="186"/>
    </row>
    <row r="93" spans="1:6" s="22" customFormat="1" ht="19.5" customHeight="1" hidden="1">
      <c r="A93" s="151"/>
      <c r="B93" s="46"/>
      <c r="C93" s="158" t="s">
        <v>80</v>
      </c>
      <c r="D93" s="39" t="s">
        <v>81</v>
      </c>
      <c r="E93" s="21"/>
      <c r="F93" s="21"/>
    </row>
    <row r="94" spans="1:6" s="22" customFormat="1" ht="19.5" customHeight="1" hidden="1">
      <c r="A94" s="151"/>
      <c r="B94" s="46"/>
      <c r="C94" s="159" t="s">
        <v>65</v>
      </c>
      <c r="D94" s="25" t="s">
        <v>66</v>
      </c>
      <c r="E94" s="26"/>
      <c r="F94" s="26"/>
    </row>
    <row r="95" spans="1:6" s="22" customFormat="1" ht="19.5" customHeight="1" hidden="1">
      <c r="A95" s="151"/>
      <c r="B95" s="46"/>
      <c r="C95" s="159" t="s">
        <v>82</v>
      </c>
      <c r="D95" s="63" t="s">
        <v>83</v>
      </c>
      <c r="E95" s="26"/>
      <c r="F95" s="26"/>
    </row>
    <row r="96" spans="1:6" s="22" customFormat="1" ht="16.5" customHeight="1" hidden="1">
      <c r="A96" s="151"/>
      <c r="B96" s="146"/>
      <c r="C96" s="38" t="s">
        <v>20</v>
      </c>
      <c r="D96" s="133" t="s">
        <v>241</v>
      </c>
      <c r="E96" s="21"/>
      <c r="F96" s="21"/>
    </row>
    <row r="97" spans="1:6" s="22" customFormat="1" ht="16.5" customHeight="1" hidden="1">
      <c r="A97" s="151"/>
      <c r="B97" s="46"/>
      <c r="C97" s="159" t="s">
        <v>35</v>
      </c>
      <c r="D97" s="138" t="s">
        <v>240</v>
      </c>
      <c r="E97" s="26"/>
      <c r="F97" s="26"/>
    </row>
    <row r="98" spans="1:7" s="206" customFormat="1" ht="16.5" customHeight="1" hidden="1">
      <c r="A98" s="151"/>
      <c r="B98" s="46"/>
      <c r="C98" s="211"/>
      <c r="D98" s="600" t="s">
        <v>266</v>
      </c>
      <c r="E98" s="600"/>
      <c r="F98" s="601"/>
      <c r="G98" s="205"/>
    </row>
    <row r="99" spans="1:6" s="22" customFormat="1" ht="19.5" customHeight="1" hidden="1">
      <c r="A99" s="151"/>
      <c r="B99" s="46"/>
      <c r="C99" s="160" t="s">
        <v>35</v>
      </c>
      <c r="D99" s="25" t="s">
        <v>36</v>
      </c>
      <c r="E99" s="26"/>
      <c r="F99" s="26"/>
    </row>
    <row r="100" spans="1:6" s="16" customFormat="1" ht="17.25" customHeight="1" hidden="1">
      <c r="A100" s="144"/>
      <c r="B100" s="30">
        <v>70095</v>
      </c>
      <c r="C100" s="538" t="s">
        <v>48</v>
      </c>
      <c r="D100" s="539"/>
      <c r="E100" s="31">
        <f>E101</f>
        <v>0</v>
      </c>
      <c r="F100" s="31">
        <f>F101</f>
        <v>0</v>
      </c>
    </row>
    <row r="101" spans="1:6" s="22" customFormat="1" ht="20.25" customHeight="1" hidden="1">
      <c r="A101" s="151"/>
      <c r="B101" s="146"/>
      <c r="C101" s="38" t="s">
        <v>20</v>
      </c>
      <c r="D101" s="133" t="s">
        <v>241</v>
      </c>
      <c r="E101" s="21"/>
      <c r="F101" s="21"/>
    </row>
    <row r="102" spans="1:6" s="22" customFormat="1" ht="16.5" customHeight="1" hidden="1">
      <c r="A102" s="151"/>
      <c r="B102" s="46"/>
      <c r="C102" s="176" t="s">
        <v>22</v>
      </c>
      <c r="D102" s="184" t="s">
        <v>23</v>
      </c>
      <c r="E102" s="186"/>
      <c r="F102" s="100"/>
    </row>
    <row r="103" spans="1:6" s="22" customFormat="1" ht="19.5" customHeight="1" hidden="1">
      <c r="A103" s="151"/>
      <c r="B103" s="46"/>
      <c r="C103" s="176" t="s">
        <v>61</v>
      </c>
      <c r="D103" s="184" t="s">
        <v>62</v>
      </c>
      <c r="E103" s="186"/>
      <c r="F103" s="100"/>
    </row>
    <row r="104" spans="1:6" s="22" customFormat="1" ht="19.5" customHeight="1" hidden="1" thickBot="1">
      <c r="A104" s="151"/>
      <c r="B104" s="46"/>
      <c r="C104" s="155" t="s">
        <v>65</v>
      </c>
      <c r="D104" s="20" t="s">
        <v>66</v>
      </c>
      <c r="E104" s="21"/>
      <c r="F104" s="21"/>
    </row>
    <row r="105" spans="1:6" s="11" customFormat="1" ht="20.25" customHeight="1" hidden="1" thickBot="1">
      <c r="A105" s="9">
        <v>710</v>
      </c>
      <c r="B105" s="565" t="s">
        <v>84</v>
      </c>
      <c r="C105" s="566"/>
      <c r="D105" s="567"/>
      <c r="E105" s="10">
        <f>E114+E106</f>
        <v>0</v>
      </c>
      <c r="F105" s="153">
        <f>F106</f>
        <v>0</v>
      </c>
    </row>
    <row r="106" spans="1:6" s="16" customFormat="1" ht="18.75" customHeight="1" hidden="1">
      <c r="A106" s="58"/>
      <c r="B106" s="14">
        <v>71004</v>
      </c>
      <c r="C106" s="575" t="s">
        <v>85</v>
      </c>
      <c r="D106" s="576"/>
      <c r="E106" s="15">
        <f>E107</f>
        <v>0</v>
      </c>
      <c r="F106" s="15">
        <f>F107</f>
        <v>0</v>
      </c>
    </row>
    <row r="107" spans="1:8" s="22" customFormat="1" ht="15" customHeight="1" hidden="1">
      <c r="A107" s="151"/>
      <c r="B107" s="46"/>
      <c r="C107" s="159"/>
      <c r="D107" s="174" t="s">
        <v>228</v>
      </c>
      <c r="E107" s="72"/>
      <c r="F107" s="72">
        <f>SUM(F108:F109)</f>
        <v>0</v>
      </c>
      <c r="H107" s="101"/>
    </row>
    <row r="108" spans="1:8" s="16" customFormat="1" ht="15.75" customHeight="1" hidden="1">
      <c r="A108" s="144"/>
      <c r="B108" s="141"/>
      <c r="C108" s="219"/>
      <c r="D108" s="229" t="s">
        <v>328</v>
      </c>
      <c r="E108" s="230"/>
      <c r="F108" s="287"/>
      <c r="H108" s="114"/>
    </row>
    <row r="109" spans="1:8" s="16" customFormat="1" ht="15.75" customHeight="1" hidden="1">
      <c r="A109" s="144"/>
      <c r="B109" s="141"/>
      <c r="C109" s="219"/>
      <c r="D109" s="292" t="s">
        <v>236</v>
      </c>
      <c r="E109" s="212"/>
      <c r="F109" s="242"/>
      <c r="H109" s="114"/>
    </row>
    <row r="110" spans="1:8" s="22" customFormat="1" ht="21.75" customHeight="1" hidden="1">
      <c r="A110" s="40"/>
      <c r="B110" s="64"/>
      <c r="C110" s="42" t="s">
        <v>24</v>
      </c>
      <c r="D110" s="43" t="s">
        <v>25</v>
      </c>
      <c r="E110" s="44"/>
      <c r="F110" s="44"/>
      <c r="H110" s="114"/>
    </row>
    <row r="111" spans="1:8" s="22" customFormat="1" ht="8.25" customHeight="1" hidden="1">
      <c r="A111" s="151"/>
      <c r="B111" s="46"/>
      <c r="C111" s="47"/>
      <c r="D111" s="48"/>
      <c r="E111" s="49"/>
      <c r="F111" s="49"/>
      <c r="H111" s="114"/>
    </row>
    <row r="112" spans="1:8" s="6" customFormat="1" ht="8.25" customHeight="1" hidden="1" thickBot="1">
      <c r="A112" s="65">
        <v>1</v>
      </c>
      <c r="B112" s="65">
        <v>2</v>
      </c>
      <c r="C112" s="65">
        <v>3</v>
      </c>
      <c r="D112" s="65">
        <v>4</v>
      </c>
      <c r="E112" s="65">
        <v>5</v>
      </c>
      <c r="F112" s="65">
        <v>6</v>
      </c>
      <c r="H112" s="114"/>
    </row>
    <row r="113" spans="1:7" s="11" customFormat="1" ht="23.25" customHeight="1" thickBot="1">
      <c r="A113" s="9">
        <v>750</v>
      </c>
      <c r="B113" s="565" t="s">
        <v>86</v>
      </c>
      <c r="C113" s="566"/>
      <c r="D113" s="567"/>
      <c r="E113" s="10">
        <f>E126+E114+E120+E165+E172</f>
        <v>250</v>
      </c>
      <c r="F113" s="10">
        <f>F172+F126</f>
        <v>330</v>
      </c>
      <c r="G113" s="57">
        <f>E113-F113</f>
        <v>-80</v>
      </c>
    </row>
    <row r="114" spans="1:6" s="16" customFormat="1" ht="18.75" customHeight="1" hidden="1">
      <c r="A114" s="58"/>
      <c r="B114" s="14">
        <v>75011</v>
      </c>
      <c r="C114" s="14"/>
      <c r="D114" s="14" t="s">
        <v>87</v>
      </c>
      <c r="E114" s="15">
        <f>SUM(E115:E116)</f>
        <v>0</v>
      </c>
      <c r="F114" s="15">
        <f>SUM(F117:F119)</f>
        <v>0</v>
      </c>
    </row>
    <row r="115" spans="1:6" s="22" customFormat="1" ht="51" hidden="1">
      <c r="A115" s="27"/>
      <c r="B115" s="66"/>
      <c r="C115" s="19" t="s">
        <v>88</v>
      </c>
      <c r="D115" s="39" t="s">
        <v>89</v>
      </c>
      <c r="E115" s="37"/>
      <c r="F115" s="21"/>
    </row>
    <row r="116" spans="1:6" s="22" customFormat="1" ht="51" hidden="1">
      <c r="A116" s="17"/>
      <c r="B116" s="32"/>
      <c r="C116" s="24" t="s">
        <v>90</v>
      </c>
      <c r="D116" s="33" t="s">
        <v>91</v>
      </c>
      <c r="E116" s="34"/>
      <c r="F116" s="26"/>
    </row>
    <row r="117" spans="1:6" s="22" customFormat="1" ht="16.5" customHeight="1" hidden="1">
      <c r="A117" s="17"/>
      <c r="B117" s="23"/>
      <c r="C117" s="24" t="s">
        <v>12</v>
      </c>
      <c r="D117" s="25" t="s">
        <v>13</v>
      </c>
      <c r="E117" s="26"/>
      <c r="F117" s="26"/>
    </row>
    <row r="118" spans="1:6" s="22" customFormat="1" ht="16.5" customHeight="1" hidden="1">
      <c r="A118" s="17"/>
      <c r="B118" s="23"/>
      <c r="C118" s="24" t="s">
        <v>16</v>
      </c>
      <c r="D118" s="25" t="s">
        <v>17</v>
      </c>
      <c r="E118" s="26"/>
      <c r="F118" s="26"/>
    </row>
    <row r="119" spans="1:6" s="22" customFormat="1" ht="16.5" customHeight="1" hidden="1">
      <c r="A119" s="17"/>
      <c r="B119" s="23"/>
      <c r="C119" s="28" t="s">
        <v>18</v>
      </c>
      <c r="D119" s="25" t="s">
        <v>19</v>
      </c>
      <c r="E119" s="26"/>
      <c r="F119" s="26"/>
    </row>
    <row r="120" spans="1:6" s="16" customFormat="1" ht="22.5" customHeight="1" hidden="1">
      <c r="A120" s="67"/>
      <c r="B120" s="30">
        <v>75022</v>
      </c>
      <c r="C120" s="30"/>
      <c r="D120" s="30" t="s">
        <v>92</v>
      </c>
      <c r="E120" s="31"/>
      <c r="F120" s="31">
        <f>SUM(F121:F125)</f>
        <v>0</v>
      </c>
    </row>
    <row r="121" spans="1:6" s="22" customFormat="1" ht="15.75" customHeight="1" hidden="1">
      <c r="A121" s="17"/>
      <c r="B121" s="18"/>
      <c r="C121" s="19" t="s">
        <v>93</v>
      </c>
      <c r="D121" s="20" t="s">
        <v>94</v>
      </c>
      <c r="E121" s="21"/>
      <c r="F121" s="21"/>
    </row>
    <row r="122" spans="1:6" s="22" customFormat="1" ht="15.75" customHeight="1" hidden="1">
      <c r="A122" s="17"/>
      <c r="B122" s="23"/>
      <c r="C122" s="24" t="s">
        <v>22</v>
      </c>
      <c r="D122" s="25" t="s">
        <v>23</v>
      </c>
      <c r="E122" s="26"/>
      <c r="F122" s="26"/>
    </row>
    <row r="123" spans="1:6" s="22" customFormat="1" ht="15.75" customHeight="1" hidden="1">
      <c r="A123" s="17"/>
      <c r="B123" s="23"/>
      <c r="C123" s="24" t="s">
        <v>95</v>
      </c>
      <c r="D123" s="25" t="s">
        <v>96</v>
      </c>
      <c r="E123" s="26"/>
      <c r="F123" s="26"/>
    </row>
    <row r="124" spans="1:6" s="22" customFormat="1" ht="15.75" customHeight="1" hidden="1">
      <c r="A124" s="17"/>
      <c r="B124" s="23"/>
      <c r="C124" s="24" t="s">
        <v>24</v>
      </c>
      <c r="D124" s="25" t="s">
        <v>25</v>
      </c>
      <c r="E124" s="26"/>
      <c r="F124" s="26"/>
    </row>
    <row r="125" spans="1:6" s="22" customFormat="1" ht="15.75" customHeight="1" hidden="1">
      <c r="A125" s="17"/>
      <c r="B125" s="23"/>
      <c r="C125" s="28" t="s">
        <v>97</v>
      </c>
      <c r="D125" s="25" t="s">
        <v>98</v>
      </c>
      <c r="E125" s="26"/>
      <c r="F125" s="26"/>
    </row>
    <row r="126" spans="1:6" s="16" customFormat="1" ht="19.5" customHeight="1">
      <c r="A126" s="144"/>
      <c r="B126" s="30">
        <v>75023</v>
      </c>
      <c r="C126" s="538" t="s">
        <v>99</v>
      </c>
      <c r="D126" s="539"/>
      <c r="E126" s="31">
        <f>E134</f>
        <v>250</v>
      </c>
      <c r="F126" s="31">
        <f>F134</f>
        <v>330</v>
      </c>
    </row>
    <row r="127" spans="1:6" s="22" customFormat="1" ht="17.25" customHeight="1" hidden="1">
      <c r="A127" s="151"/>
      <c r="B127" s="46"/>
      <c r="C127" s="99" t="s">
        <v>102</v>
      </c>
      <c r="D127" s="177" t="s">
        <v>103</v>
      </c>
      <c r="E127" s="100"/>
      <c r="F127" s="100"/>
    </row>
    <row r="128" spans="1:6" s="22" customFormat="1" ht="17.25" customHeight="1" hidden="1">
      <c r="A128" s="151"/>
      <c r="B128" s="46"/>
      <c r="C128" s="99" t="s">
        <v>12</v>
      </c>
      <c r="D128" s="177" t="s">
        <v>13</v>
      </c>
      <c r="E128" s="100"/>
      <c r="F128" s="100"/>
    </row>
    <row r="129" spans="1:6" s="22" customFormat="1" ht="17.25" customHeight="1" hidden="1">
      <c r="A129" s="151"/>
      <c r="B129" s="46"/>
      <c r="C129" s="99" t="s">
        <v>14</v>
      </c>
      <c r="D129" s="177" t="s">
        <v>15</v>
      </c>
      <c r="E129" s="100"/>
      <c r="F129" s="100"/>
    </row>
    <row r="130" spans="1:6" s="22" customFormat="1" ht="17.25" customHeight="1" hidden="1">
      <c r="A130" s="151"/>
      <c r="B130" s="46"/>
      <c r="C130" s="99" t="s">
        <v>16</v>
      </c>
      <c r="D130" s="177" t="s">
        <v>17</v>
      </c>
      <c r="E130" s="100"/>
      <c r="F130" s="100"/>
    </row>
    <row r="131" spans="1:6" s="22" customFormat="1" ht="17.25" customHeight="1" hidden="1">
      <c r="A131" s="151"/>
      <c r="B131" s="46"/>
      <c r="C131" s="99" t="s">
        <v>18</v>
      </c>
      <c r="D131" s="177" t="s">
        <v>19</v>
      </c>
      <c r="E131" s="100"/>
      <c r="F131" s="100"/>
    </row>
    <row r="132" spans="1:6" s="22" customFormat="1" ht="17.25" customHeight="1" hidden="1">
      <c r="A132" s="151"/>
      <c r="B132" s="46"/>
      <c r="C132" s="99" t="s">
        <v>104</v>
      </c>
      <c r="D132" s="177" t="s">
        <v>105</v>
      </c>
      <c r="E132" s="100"/>
      <c r="F132" s="100"/>
    </row>
    <row r="133" spans="1:6" s="22" customFormat="1" ht="17.25" customHeight="1" hidden="1">
      <c r="A133" s="151"/>
      <c r="B133" s="46"/>
      <c r="C133" s="99" t="s">
        <v>20</v>
      </c>
      <c r="D133" s="177" t="s">
        <v>21</v>
      </c>
      <c r="E133" s="100"/>
      <c r="F133" s="100"/>
    </row>
    <row r="134" spans="1:8" s="22" customFormat="1" ht="18.75" customHeight="1">
      <c r="A134" s="151"/>
      <c r="B134" s="46"/>
      <c r="C134" s="159"/>
      <c r="D134" s="174" t="s">
        <v>228</v>
      </c>
      <c r="E134" s="72">
        <f>SUM(E135:E136)</f>
        <v>250</v>
      </c>
      <c r="F134" s="72">
        <f>SUM(F135:F136)</f>
        <v>330</v>
      </c>
      <c r="H134" s="101"/>
    </row>
    <row r="135" spans="1:8" s="16" customFormat="1" ht="15.75" customHeight="1" hidden="1">
      <c r="A135" s="144"/>
      <c r="B135" s="141"/>
      <c r="C135" s="219"/>
      <c r="D135" s="229" t="s">
        <v>328</v>
      </c>
      <c r="E135" s="230"/>
      <c r="F135" s="287"/>
      <c r="H135" s="114"/>
    </row>
    <row r="136" spans="1:8" s="16" customFormat="1" ht="15.75" customHeight="1" thickBot="1">
      <c r="A136" s="144"/>
      <c r="B136" s="141"/>
      <c r="C136" s="219"/>
      <c r="D136" s="292" t="s">
        <v>236</v>
      </c>
      <c r="E136" s="212">
        <v>250</v>
      </c>
      <c r="F136" s="242">
        <f>250+80</f>
        <v>330</v>
      </c>
      <c r="H136" s="114"/>
    </row>
    <row r="137" spans="1:6" s="22" customFormat="1" ht="15.75" customHeight="1" hidden="1">
      <c r="A137" s="151"/>
      <c r="B137" s="46"/>
      <c r="C137" s="158"/>
      <c r="D137" s="175" t="s">
        <v>241</v>
      </c>
      <c r="E137" s="21"/>
      <c r="F137" s="21"/>
    </row>
    <row r="138" spans="1:6" s="22" customFormat="1" ht="17.25" customHeight="1" hidden="1">
      <c r="A138" s="151"/>
      <c r="B138" s="46"/>
      <c r="C138" s="99" t="s">
        <v>22</v>
      </c>
      <c r="D138" s="220" t="s">
        <v>23</v>
      </c>
      <c r="E138" s="100"/>
      <c r="F138" s="100"/>
    </row>
    <row r="139" spans="1:6" s="16" customFormat="1" ht="13.5" customHeight="1" hidden="1">
      <c r="A139" s="144"/>
      <c r="B139" s="141"/>
      <c r="C139" s="219"/>
      <c r="D139" s="229" t="s">
        <v>252</v>
      </c>
      <c r="E139" s="230"/>
      <c r="F139" s="231"/>
    </row>
    <row r="140" spans="1:6" s="22" customFormat="1" ht="17.25" customHeight="1" hidden="1">
      <c r="A140" s="151"/>
      <c r="B140" s="46"/>
      <c r="C140" s="99" t="s">
        <v>61</v>
      </c>
      <c r="D140" s="221" t="s">
        <v>62</v>
      </c>
      <c r="E140" s="44"/>
      <c r="F140" s="44"/>
    </row>
    <row r="141" spans="1:6" s="22" customFormat="1" ht="17.25" customHeight="1" hidden="1">
      <c r="A141" s="151"/>
      <c r="B141" s="46"/>
      <c r="C141" s="99" t="s">
        <v>70</v>
      </c>
      <c r="D141" s="177" t="s">
        <v>71</v>
      </c>
      <c r="E141" s="100"/>
      <c r="F141" s="100"/>
    </row>
    <row r="142" spans="1:6" s="22" customFormat="1" ht="17.25" customHeight="1" hidden="1">
      <c r="A142" s="151"/>
      <c r="B142" s="46"/>
      <c r="C142" s="99" t="s">
        <v>106</v>
      </c>
      <c r="D142" s="177" t="s">
        <v>107</v>
      </c>
      <c r="E142" s="100"/>
      <c r="F142" s="100"/>
    </row>
    <row r="143" spans="1:6" s="16" customFormat="1" ht="19.5" customHeight="1" hidden="1">
      <c r="A143" s="144"/>
      <c r="B143" s="141"/>
      <c r="C143" s="216"/>
      <c r="D143" s="134" t="s">
        <v>229</v>
      </c>
      <c r="E143" s="217"/>
      <c r="F143" s="217"/>
    </row>
    <row r="144" spans="1:6" s="22" customFormat="1" ht="17.25" customHeight="1" hidden="1">
      <c r="A144" s="151"/>
      <c r="B144" s="46"/>
      <c r="C144" s="99" t="s">
        <v>24</v>
      </c>
      <c r="D144" s="177" t="s">
        <v>25</v>
      </c>
      <c r="E144" s="100"/>
      <c r="F144" s="100"/>
    </row>
    <row r="145" spans="1:6" s="16" customFormat="1" ht="15.75" customHeight="1" hidden="1">
      <c r="A145" s="144"/>
      <c r="B145" s="141"/>
      <c r="C145" s="142"/>
      <c r="D145" s="218" t="s">
        <v>253</v>
      </c>
      <c r="E145" s="212"/>
      <c r="F145" s="79"/>
    </row>
    <row r="146" spans="1:6" s="16" customFormat="1" ht="15.75" customHeight="1" hidden="1">
      <c r="A146" s="144"/>
      <c r="B146" s="141"/>
      <c r="C146" s="142"/>
      <c r="D146" s="215" t="s">
        <v>279</v>
      </c>
      <c r="E146" s="233"/>
      <c r="F146" s="233"/>
    </row>
    <row r="147" spans="1:6" s="22" customFormat="1" ht="17.25" customHeight="1" hidden="1">
      <c r="A147" s="151"/>
      <c r="B147" s="46"/>
      <c r="C147" s="158" t="s">
        <v>108</v>
      </c>
      <c r="D147" s="62" t="s">
        <v>109</v>
      </c>
      <c r="E147" s="34"/>
      <c r="F147" s="34"/>
    </row>
    <row r="148" spans="1:6" s="22" customFormat="1" ht="25.5" hidden="1">
      <c r="A148" s="151"/>
      <c r="B148" s="46"/>
      <c r="C148" s="159" t="s">
        <v>110</v>
      </c>
      <c r="D148" s="36" t="s">
        <v>111</v>
      </c>
      <c r="E148" s="34"/>
      <c r="F148" s="34"/>
    </row>
    <row r="149" spans="1:6" s="22" customFormat="1" ht="25.5" hidden="1">
      <c r="A149" s="151"/>
      <c r="B149" s="46"/>
      <c r="C149" s="159" t="s">
        <v>112</v>
      </c>
      <c r="D149" s="36" t="s">
        <v>113</v>
      </c>
      <c r="E149" s="34"/>
      <c r="F149" s="34"/>
    </row>
    <row r="150" spans="1:6" s="22" customFormat="1" ht="25.5" hidden="1">
      <c r="A150" s="151"/>
      <c r="B150" s="46"/>
      <c r="C150" s="159" t="s">
        <v>80</v>
      </c>
      <c r="D150" s="36" t="s">
        <v>81</v>
      </c>
      <c r="E150" s="34"/>
      <c r="F150" s="34"/>
    </row>
    <row r="151" spans="1:6" s="22" customFormat="1" ht="16.5" customHeight="1" hidden="1">
      <c r="A151" s="151"/>
      <c r="B151" s="46"/>
      <c r="C151" s="159" t="s">
        <v>97</v>
      </c>
      <c r="D151" s="62" t="s">
        <v>98</v>
      </c>
      <c r="E151" s="34"/>
      <c r="F151" s="34"/>
    </row>
    <row r="152" spans="1:6" s="22" customFormat="1" ht="16.5" customHeight="1" hidden="1">
      <c r="A152" s="151"/>
      <c r="B152" s="46"/>
      <c r="C152" s="159" t="s">
        <v>65</v>
      </c>
      <c r="D152" s="62" t="s">
        <v>66</v>
      </c>
      <c r="E152" s="34"/>
      <c r="F152" s="34"/>
    </row>
    <row r="153" spans="1:6" s="22" customFormat="1" ht="14.25" customHeight="1" hidden="1">
      <c r="A153" s="151"/>
      <c r="B153" s="46"/>
      <c r="C153" s="202" t="s">
        <v>26</v>
      </c>
      <c r="D153" s="62" t="s">
        <v>27</v>
      </c>
      <c r="E153" s="34"/>
      <c r="F153" s="34"/>
    </row>
    <row r="154" spans="1:6" s="22" customFormat="1" ht="12" customHeight="1" hidden="1">
      <c r="A154" s="151"/>
      <c r="B154" s="46"/>
      <c r="C154" s="47"/>
      <c r="D154" s="234"/>
      <c r="E154" s="235"/>
      <c r="F154" s="235"/>
    </row>
    <row r="155" spans="1:6" s="6" customFormat="1" ht="7.5" customHeight="1" hidden="1">
      <c r="A155" s="152">
        <v>1</v>
      </c>
      <c r="B155" s="150">
        <v>2</v>
      </c>
      <c r="C155" s="50">
        <v>3</v>
      </c>
      <c r="D155" s="236">
        <v>4</v>
      </c>
      <c r="E155" s="236"/>
      <c r="F155" s="236"/>
    </row>
    <row r="156" spans="1:6" s="16" customFormat="1" ht="15.75" customHeight="1" hidden="1">
      <c r="A156" s="144"/>
      <c r="B156" s="141"/>
      <c r="C156" s="142"/>
      <c r="D156" s="215" t="s">
        <v>260</v>
      </c>
      <c r="E156" s="233"/>
      <c r="F156" s="233"/>
    </row>
    <row r="157" spans="1:6" s="22" customFormat="1" ht="25.5" hidden="1">
      <c r="A157" s="151"/>
      <c r="B157" s="146"/>
      <c r="C157" s="176" t="s">
        <v>248</v>
      </c>
      <c r="D157" s="232" t="s">
        <v>249</v>
      </c>
      <c r="E157" s="44"/>
      <c r="F157" s="44"/>
    </row>
    <row r="158" spans="1:6" s="22" customFormat="1" ht="25.5" hidden="1">
      <c r="A158" s="151"/>
      <c r="B158" s="46"/>
      <c r="C158" s="155" t="s">
        <v>114</v>
      </c>
      <c r="D158" s="39" t="s">
        <v>115</v>
      </c>
      <c r="E158" s="21"/>
      <c r="F158" s="21"/>
    </row>
    <row r="159" spans="1:6" s="22" customFormat="1" ht="25.5" hidden="1">
      <c r="A159" s="151"/>
      <c r="B159" s="46"/>
      <c r="C159" s="99" t="s">
        <v>116</v>
      </c>
      <c r="D159" s="237" t="s">
        <v>117</v>
      </c>
      <c r="E159" s="238"/>
      <c r="F159" s="238"/>
    </row>
    <row r="160" spans="1:6" s="16" customFormat="1" ht="15.75" customHeight="1" hidden="1">
      <c r="A160" s="144"/>
      <c r="B160" s="141"/>
      <c r="C160" s="219"/>
      <c r="D160" s="239" t="s">
        <v>254</v>
      </c>
      <c r="E160" s="240"/>
      <c r="F160" s="240"/>
    </row>
    <row r="161" spans="1:6" s="22" customFormat="1" ht="19.5" customHeight="1" hidden="1">
      <c r="A161" s="151"/>
      <c r="B161" s="46"/>
      <c r="C161" s="158" t="s">
        <v>35</v>
      </c>
      <c r="D161" s="20" t="s">
        <v>36</v>
      </c>
      <c r="E161" s="21"/>
      <c r="F161" s="21"/>
    </row>
    <row r="162" spans="1:6" s="22" customFormat="1" ht="25.5" hidden="1">
      <c r="A162" s="151"/>
      <c r="B162" s="46"/>
      <c r="C162" s="159" t="s">
        <v>118</v>
      </c>
      <c r="D162" s="33" t="s">
        <v>119</v>
      </c>
      <c r="E162" s="26"/>
      <c r="F162" s="26"/>
    </row>
    <row r="163" spans="1:6" s="22" customFormat="1" ht="17.25" customHeight="1" hidden="1">
      <c r="A163" s="151"/>
      <c r="B163" s="46"/>
      <c r="C163" s="159" t="s">
        <v>37</v>
      </c>
      <c r="D163" s="25" t="s">
        <v>36</v>
      </c>
      <c r="E163" s="26"/>
      <c r="F163" s="26"/>
    </row>
    <row r="164" spans="1:6" s="22" customFormat="1" ht="17.25" customHeight="1" hidden="1">
      <c r="A164" s="151"/>
      <c r="B164" s="146"/>
      <c r="C164" s="28" t="s">
        <v>120</v>
      </c>
      <c r="D164" s="25" t="s">
        <v>36</v>
      </c>
      <c r="E164" s="26"/>
      <c r="F164" s="26"/>
    </row>
    <row r="165" spans="1:6" s="16" customFormat="1" ht="22.5" customHeight="1" hidden="1">
      <c r="A165" s="144"/>
      <c r="B165" s="30">
        <v>75075</v>
      </c>
      <c r="C165" s="30"/>
      <c r="D165" s="30" t="s">
        <v>121</v>
      </c>
      <c r="E165" s="31"/>
      <c r="F165" s="31">
        <f>F166</f>
        <v>0</v>
      </c>
    </row>
    <row r="166" spans="1:6" s="22" customFormat="1" ht="20.25" customHeight="1" hidden="1">
      <c r="A166" s="151"/>
      <c r="B166" s="146"/>
      <c r="C166" s="38" t="s">
        <v>20</v>
      </c>
      <c r="D166" s="133" t="s">
        <v>241</v>
      </c>
      <c r="E166" s="21"/>
      <c r="F166" s="21"/>
    </row>
    <row r="167" spans="1:6" s="22" customFormat="1" ht="17.25" customHeight="1" hidden="1">
      <c r="A167" s="151"/>
      <c r="B167" s="46"/>
      <c r="C167" s="158" t="s">
        <v>20</v>
      </c>
      <c r="D167" s="20" t="s">
        <v>21</v>
      </c>
      <c r="E167" s="21"/>
      <c r="F167" s="21"/>
    </row>
    <row r="168" spans="1:6" s="22" customFormat="1" ht="17.25" customHeight="1" hidden="1">
      <c r="A168" s="151"/>
      <c r="B168" s="46"/>
      <c r="C168" s="159" t="s">
        <v>22</v>
      </c>
      <c r="D168" s="25" t="s">
        <v>23</v>
      </c>
      <c r="E168" s="26"/>
      <c r="F168" s="26"/>
    </row>
    <row r="169" spans="1:6" s="22" customFormat="1" ht="17.25" customHeight="1" hidden="1">
      <c r="A169" s="151"/>
      <c r="B169" s="46"/>
      <c r="C169" s="159" t="s">
        <v>95</v>
      </c>
      <c r="D169" s="25" t="s">
        <v>96</v>
      </c>
      <c r="E169" s="26"/>
      <c r="F169" s="26"/>
    </row>
    <row r="170" spans="1:6" s="22" customFormat="1" ht="17.25" customHeight="1" hidden="1">
      <c r="A170" s="151"/>
      <c r="B170" s="46"/>
      <c r="C170" s="159" t="s">
        <v>24</v>
      </c>
      <c r="D170" s="25" t="s">
        <v>25</v>
      </c>
      <c r="E170" s="26"/>
      <c r="F170" s="26"/>
    </row>
    <row r="171" spans="1:6" s="22" customFormat="1" ht="17.25" customHeight="1" hidden="1">
      <c r="A171" s="151"/>
      <c r="B171" s="146"/>
      <c r="C171" s="28" t="s">
        <v>65</v>
      </c>
      <c r="D171" s="25" t="s">
        <v>66</v>
      </c>
      <c r="E171" s="26"/>
      <c r="F171" s="26"/>
    </row>
    <row r="172" spans="1:6" s="16" customFormat="1" ht="18.75" customHeight="1" hidden="1">
      <c r="A172" s="144"/>
      <c r="B172" s="30">
        <v>75095</v>
      </c>
      <c r="C172" s="30"/>
      <c r="D172" s="354" t="s">
        <v>48</v>
      </c>
      <c r="E172" s="173">
        <f>E174</f>
        <v>0</v>
      </c>
      <c r="F172" s="31">
        <f>F174</f>
        <v>0</v>
      </c>
    </row>
    <row r="173" spans="1:6" s="22" customFormat="1" ht="19.5" customHeight="1" hidden="1">
      <c r="A173" s="151"/>
      <c r="B173" s="46"/>
      <c r="C173" s="155" t="s">
        <v>65</v>
      </c>
      <c r="D173" s="20" t="s">
        <v>66</v>
      </c>
      <c r="E173" s="21"/>
      <c r="F173" s="21"/>
    </row>
    <row r="174" spans="1:6" s="22" customFormat="1" ht="20.25" customHeight="1" hidden="1">
      <c r="A174" s="250"/>
      <c r="B174" s="353"/>
      <c r="C174" s="42" t="s">
        <v>20</v>
      </c>
      <c r="D174" s="172" t="s">
        <v>239</v>
      </c>
      <c r="E174" s="44"/>
      <c r="F174" s="44"/>
    </row>
    <row r="175" spans="1:6" ht="5.25" customHeight="1" hidden="1" thickBot="1">
      <c r="A175" s="3"/>
      <c r="B175" s="3"/>
      <c r="C175" s="3"/>
      <c r="D175" s="3"/>
      <c r="E175" s="3"/>
      <c r="F175" s="3"/>
    </row>
    <row r="176" spans="1:6" s="4" customFormat="1" ht="14.25" customHeight="1" hidden="1">
      <c r="A176" s="545" t="s">
        <v>4</v>
      </c>
      <c r="B176" s="545" t="s">
        <v>5</v>
      </c>
      <c r="C176" s="545" t="s">
        <v>6</v>
      </c>
      <c r="D176" s="545" t="s">
        <v>7</v>
      </c>
      <c r="E176" s="547" t="s">
        <v>274</v>
      </c>
      <c r="F176" s="547" t="s">
        <v>275</v>
      </c>
    </row>
    <row r="177" spans="1:6" s="4" customFormat="1" ht="15" customHeight="1" hidden="1" thickBot="1">
      <c r="A177" s="546"/>
      <c r="B177" s="546"/>
      <c r="C177" s="546"/>
      <c r="D177" s="546"/>
      <c r="E177" s="546"/>
      <c r="F177" s="546"/>
    </row>
    <row r="178" spans="1:6" s="6" customFormat="1" ht="7.5" customHeight="1" hidden="1" thickBot="1">
      <c r="A178" s="343">
        <v>1</v>
      </c>
      <c r="B178" s="5">
        <v>2</v>
      </c>
      <c r="C178" s="5">
        <v>3</v>
      </c>
      <c r="D178" s="5">
        <v>3</v>
      </c>
      <c r="E178" s="5">
        <v>4</v>
      </c>
      <c r="F178" s="5">
        <v>5</v>
      </c>
    </row>
    <row r="179" spans="1:6" s="11" customFormat="1" ht="46.5" customHeight="1" hidden="1" thickBot="1">
      <c r="A179" s="263">
        <v>751</v>
      </c>
      <c r="B179" s="548" t="s">
        <v>122</v>
      </c>
      <c r="C179" s="549"/>
      <c r="D179" s="550"/>
      <c r="E179" s="10">
        <f>E180+E185</f>
        <v>0</v>
      </c>
      <c r="F179" s="153">
        <f>F180+F185</f>
        <v>0</v>
      </c>
    </row>
    <row r="180" spans="1:6" s="16" customFormat="1" ht="28.5" hidden="1">
      <c r="A180" s="262"/>
      <c r="B180" s="55">
        <v>75101</v>
      </c>
      <c r="C180" s="210"/>
      <c r="D180" s="87" t="s">
        <v>123</v>
      </c>
      <c r="E180" s="56">
        <f>E181</f>
        <v>0</v>
      </c>
      <c r="F180" s="56">
        <f>SUM(F182:F184)</f>
        <v>0</v>
      </c>
    </row>
    <row r="181" spans="1:6" s="22" customFormat="1" ht="51" hidden="1">
      <c r="A181" s="45"/>
      <c r="B181" s="164"/>
      <c r="C181" s="158" t="s">
        <v>88</v>
      </c>
      <c r="D181" s="59" t="s">
        <v>89</v>
      </c>
      <c r="E181" s="37"/>
      <c r="F181" s="21"/>
    </row>
    <row r="182" spans="1:6" s="22" customFormat="1" ht="17.25" customHeight="1" hidden="1">
      <c r="A182" s="45"/>
      <c r="B182" s="46"/>
      <c r="C182" s="159" t="s">
        <v>16</v>
      </c>
      <c r="D182" s="25" t="s">
        <v>17</v>
      </c>
      <c r="E182" s="26"/>
      <c r="F182" s="26"/>
    </row>
    <row r="183" spans="1:6" s="22" customFormat="1" ht="17.25" customHeight="1" hidden="1">
      <c r="A183" s="45"/>
      <c r="B183" s="46"/>
      <c r="C183" s="159" t="s">
        <v>18</v>
      </c>
      <c r="D183" s="25" t="s">
        <v>19</v>
      </c>
      <c r="E183" s="26"/>
      <c r="F183" s="26"/>
    </row>
    <row r="184" spans="1:6" s="22" customFormat="1" ht="17.25" customHeight="1" hidden="1">
      <c r="A184" s="45"/>
      <c r="B184" s="46"/>
      <c r="C184" s="160" t="s">
        <v>20</v>
      </c>
      <c r="D184" s="25" t="s">
        <v>21</v>
      </c>
      <c r="E184" s="26"/>
      <c r="F184" s="26"/>
    </row>
    <row r="185" spans="1:6" s="16" customFormat="1" ht="52.5" customHeight="1" hidden="1">
      <c r="A185" s="58"/>
      <c r="B185" s="30">
        <v>75109</v>
      </c>
      <c r="C185" s="148"/>
      <c r="D185" s="85" t="s">
        <v>329</v>
      </c>
      <c r="E185" s="31">
        <f>E186</f>
        <v>0</v>
      </c>
      <c r="F185" s="31">
        <f>F186</f>
        <v>0</v>
      </c>
    </row>
    <row r="186" spans="1:6" s="22" customFormat="1" ht="18" customHeight="1" hidden="1">
      <c r="A186" s="151"/>
      <c r="B186" s="164"/>
      <c r="C186" s="255"/>
      <c r="D186" s="174" t="s">
        <v>331</v>
      </c>
      <c r="E186" s="100">
        <f>SUM(E204:E205)</f>
        <v>0</v>
      </c>
      <c r="F186" s="100">
        <f>SUM(F204:F205)</f>
        <v>0</v>
      </c>
    </row>
    <row r="187" spans="1:6" s="16" customFormat="1" ht="27.75" customHeight="1" hidden="1">
      <c r="A187" s="166"/>
      <c r="B187" s="167"/>
      <c r="C187" s="241"/>
      <c r="D187" s="571" t="s">
        <v>282</v>
      </c>
      <c r="E187" s="571"/>
      <c r="F187" s="572"/>
    </row>
    <row r="188" spans="1:6" s="22" customFormat="1" ht="17.25" customHeight="1" hidden="1">
      <c r="A188" s="45"/>
      <c r="B188" s="46"/>
      <c r="C188" s="159" t="s">
        <v>93</v>
      </c>
      <c r="D188" s="25" t="s">
        <v>94</v>
      </c>
      <c r="E188" s="26"/>
      <c r="F188" s="26"/>
    </row>
    <row r="189" spans="1:6" s="22" customFormat="1" ht="17.25" customHeight="1" hidden="1">
      <c r="A189" s="45"/>
      <c r="B189" s="46"/>
      <c r="C189" s="159" t="s">
        <v>16</v>
      </c>
      <c r="D189" s="25" t="s">
        <v>17</v>
      </c>
      <c r="E189" s="26"/>
      <c r="F189" s="26"/>
    </row>
    <row r="190" spans="1:6" s="22" customFormat="1" ht="17.25" customHeight="1" hidden="1">
      <c r="A190" s="45"/>
      <c r="B190" s="46"/>
      <c r="C190" s="159" t="s">
        <v>18</v>
      </c>
      <c r="D190" s="25" t="s">
        <v>19</v>
      </c>
      <c r="E190" s="26"/>
      <c r="F190" s="26"/>
    </row>
    <row r="191" spans="1:6" s="22" customFormat="1" ht="17.25" customHeight="1" hidden="1">
      <c r="A191" s="45"/>
      <c r="B191" s="46"/>
      <c r="C191" s="159" t="s">
        <v>20</v>
      </c>
      <c r="D191" s="25" t="s">
        <v>21</v>
      </c>
      <c r="E191" s="26"/>
      <c r="F191" s="26"/>
    </row>
    <row r="192" spans="1:6" s="22" customFormat="1" ht="17.25" customHeight="1" hidden="1">
      <c r="A192" s="45"/>
      <c r="B192" s="46"/>
      <c r="C192" s="159" t="s">
        <v>22</v>
      </c>
      <c r="D192" s="25" t="s">
        <v>23</v>
      </c>
      <c r="E192" s="26"/>
      <c r="F192" s="26"/>
    </row>
    <row r="193" spans="1:6" s="22" customFormat="1" ht="17.25" customHeight="1" hidden="1">
      <c r="A193" s="45"/>
      <c r="B193" s="46"/>
      <c r="C193" s="159" t="s">
        <v>61</v>
      </c>
      <c r="D193" s="25" t="s">
        <v>62</v>
      </c>
      <c r="E193" s="26"/>
      <c r="F193" s="26"/>
    </row>
    <row r="194" spans="1:6" s="22" customFormat="1" ht="17.25" customHeight="1" hidden="1" thickBot="1">
      <c r="A194" s="45"/>
      <c r="B194" s="46"/>
      <c r="C194" s="160" t="s">
        <v>24</v>
      </c>
      <c r="D194" s="25" t="s">
        <v>25</v>
      </c>
      <c r="E194" s="26"/>
      <c r="F194" s="26"/>
    </row>
    <row r="195" spans="1:6" s="11" customFormat="1" ht="23.25" customHeight="1" hidden="1" thickBot="1">
      <c r="A195" s="264">
        <v>752</v>
      </c>
      <c r="B195" s="51"/>
      <c r="C195" s="9"/>
      <c r="D195" s="74" t="s">
        <v>124</v>
      </c>
      <c r="E195" s="10">
        <f>E196</f>
        <v>0</v>
      </c>
      <c r="F195" s="10">
        <f>F196</f>
        <v>0</v>
      </c>
    </row>
    <row r="196" spans="1:6" s="16" customFormat="1" ht="23.25" customHeight="1" hidden="1">
      <c r="A196" s="53"/>
      <c r="B196" s="77">
        <v>75212</v>
      </c>
      <c r="C196" s="77"/>
      <c r="D196" s="78" t="s">
        <v>125</v>
      </c>
      <c r="E196" s="79">
        <f>SUM(E197:E201)-E199</f>
        <v>0</v>
      </c>
      <c r="F196" s="79">
        <f>SUM(F197:F201)-F199</f>
        <v>0</v>
      </c>
    </row>
    <row r="197" spans="1:6" s="22" customFormat="1" ht="51" hidden="1">
      <c r="A197" s="40"/>
      <c r="B197" s="80"/>
      <c r="C197" s="70" t="s">
        <v>88</v>
      </c>
      <c r="D197" s="81" t="s">
        <v>89</v>
      </c>
      <c r="E197" s="72"/>
      <c r="F197" s="72"/>
    </row>
    <row r="198" spans="1:6" s="22" customFormat="1" ht="12.75" customHeight="1" hidden="1">
      <c r="A198" s="151"/>
      <c r="B198" s="46"/>
      <c r="C198" s="47"/>
      <c r="D198" s="48"/>
      <c r="E198" s="49"/>
      <c r="F198" s="49"/>
    </row>
    <row r="199" spans="1:6" s="6" customFormat="1" ht="7.5" customHeight="1" hidden="1">
      <c r="A199" s="50">
        <v>1</v>
      </c>
      <c r="B199" s="50">
        <v>2</v>
      </c>
      <c r="C199" s="50">
        <v>3</v>
      </c>
      <c r="D199" s="50">
        <v>4</v>
      </c>
      <c r="E199" s="50">
        <v>5</v>
      </c>
      <c r="F199" s="50">
        <v>6</v>
      </c>
    </row>
    <row r="200" spans="1:6" s="22" customFormat="1" ht="38.25" hidden="1">
      <c r="A200" s="82"/>
      <c r="B200" s="83"/>
      <c r="C200" s="42" t="s">
        <v>68</v>
      </c>
      <c r="D200" s="43" t="s">
        <v>69</v>
      </c>
      <c r="E200" s="44"/>
      <c r="F200" s="44"/>
    </row>
    <row r="201" spans="1:6" s="22" customFormat="1" ht="16.5" customHeight="1" hidden="1">
      <c r="A201" s="73"/>
      <c r="B201" s="84"/>
      <c r="C201" s="38" t="s">
        <v>24</v>
      </c>
      <c r="D201" s="39" t="s">
        <v>25</v>
      </c>
      <c r="E201" s="21"/>
      <c r="F201" s="21"/>
    </row>
    <row r="202" spans="1:6" ht="12.75" customHeight="1" hidden="1">
      <c r="A202" s="3"/>
      <c r="B202" s="3"/>
      <c r="C202" s="3"/>
      <c r="D202" s="3"/>
      <c r="E202" s="3"/>
      <c r="F202" s="3"/>
    </row>
    <row r="203" spans="1:6" s="6" customFormat="1" ht="7.5" customHeight="1" hidden="1">
      <c r="A203" s="50">
        <v>1</v>
      </c>
      <c r="B203" s="50">
        <v>2</v>
      </c>
      <c r="C203" s="50">
        <v>3</v>
      </c>
      <c r="D203" s="50">
        <v>3</v>
      </c>
      <c r="E203" s="50">
        <v>4</v>
      </c>
      <c r="F203" s="50">
        <v>5</v>
      </c>
    </row>
    <row r="204" spans="1:6" s="16" customFormat="1" ht="15.75" customHeight="1" hidden="1">
      <c r="A204" s="144"/>
      <c r="B204" s="141"/>
      <c r="C204" s="219"/>
      <c r="D204" s="229" t="s">
        <v>328</v>
      </c>
      <c r="E204" s="230"/>
      <c r="F204" s="287"/>
    </row>
    <row r="205" spans="1:6" s="16" customFormat="1" ht="15.75" customHeight="1" hidden="1" thickBot="1">
      <c r="A205" s="166"/>
      <c r="B205" s="167"/>
      <c r="C205" s="191"/>
      <c r="D205" s="253" t="s">
        <v>236</v>
      </c>
      <c r="E205" s="266"/>
      <c r="F205" s="345"/>
    </row>
    <row r="206" spans="1:7" s="11" customFormat="1" ht="33.75" customHeight="1" hidden="1" thickBot="1">
      <c r="A206" s="76">
        <v>754</v>
      </c>
      <c r="B206" s="548" t="s">
        <v>126</v>
      </c>
      <c r="C206" s="549"/>
      <c r="D206" s="550"/>
      <c r="E206" s="10">
        <f>E232</f>
        <v>0</v>
      </c>
      <c r="F206" s="10">
        <f>F232</f>
        <v>0</v>
      </c>
      <c r="G206" s="57">
        <f>E206-F206</f>
        <v>0</v>
      </c>
    </row>
    <row r="207" spans="1:6" s="16" customFormat="1" ht="21" customHeight="1" hidden="1">
      <c r="A207" s="58"/>
      <c r="B207" s="14">
        <v>75403</v>
      </c>
      <c r="C207" s="573" t="s">
        <v>127</v>
      </c>
      <c r="D207" s="574"/>
      <c r="E207" s="15">
        <f>E208</f>
        <v>0</v>
      </c>
      <c r="F207" s="15">
        <f>F208</f>
        <v>0</v>
      </c>
    </row>
    <row r="208" spans="1:6" s="22" customFormat="1" ht="15.75" customHeight="1" hidden="1">
      <c r="A208" s="151"/>
      <c r="B208" s="46"/>
      <c r="C208" s="158"/>
      <c r="D208" s="174" t="s">
        <v>228</v>
      </c>
      <c r="E208" s="100">
        <f>E209+E210</f>
        <v>0</v>
      </c>
      <c r="F208" s="100">
        <f>F209+F210</f>
        <v>0</v>
      </c>
    </row>
    <row r="209" spans="1:6" s="16" customFormat="1" ht="15.75" customHeight="1" hidden="1">
      <c r="A209" s="144"/>
      <c r="B209" s="141"/>
      <c r="C209" s="142"/>
      <c r="D209" s="218" t="s">
        <v>261</v>
      </c>
      <c r="E209" s="212"/>
      <c r="F209" s="242"/>
    </row>
    <row r="210" spans="1:6" s="16" customFormat="1" ht="15.75" customHeight="1" hidden="1">
      <c r="A210" s="166"/>
      <c r="B210" s="167"/>
      <c r="C210" s="241"/>
      <c r="D210" s="259" t="s">
        <v>262</v>
      </c>
      <c r="E210" s="240"/>
      <c r="F210" s="240"/>
    </row>
    <row r="211" spans="1:6" s="22" customFormat="1" ht="18.75" customHeight="1" hidden="1">
      <c r="A211" s="151"/>
      <c r="B211" s="222"/>
      <c r="C211" s="132" t="s">
        <v>255</v>
      </c>
      <c r="D211" s="258" t="s">
        <v>256</v>
      </c>
      <c r="E211" s="44"/>
      <c r="F211" s="44"/>
    </row>
    <row r="212" spans="1:6" s="22" customFormat="1" ht="18.75" customHeight="1" hidden="1">
      <c r="A212" s="151"/>
      <c r="B212" s="222"/>
      <c r="C212" s="38" t="s">
        <v>22</v>
      </c>
      <c r="D212" s="39" t="s">
        <v>23</v>
      </c>
      <c r="E212" s="21"/>
      <c r="F212" s="21"/>
    </row>
    <row r="213" spans="1:6" s="16" customFormat="1" ht="21" customHeight="1" hidden="1">
      <c r="A213" s="144"/>
      <c r="B213" s="30">
        <v>75412</v>
      </c>
      <c r="C213" s="563" t="s">
        <v>128</v>
      </c>
      <c r="D213" s="564"/>
      <c r="E213" s="31">
        <f>E222</f>
        <v>0</v>
      </c>
      <c r="F213" s="31">
        <f>F222</f>
        <v>0</v>
      </c>
    </row>
    <row r="214" spans="1:6" s="22" customFormat="1" ht="38.25" hidden="1">
      <c r="A214" s="151"/>
      <c r="B214" s="161"/>
      <c r="C214" s="157" t="s">
        <v>68</v>
      </c>
      <c r="D214" s="43" t="s">
        <v>69</v>
      </c>
      <c r="E214" s="44"/>
      <c r="F214" s="44"/>
    </row>
    <row r="215" spans="1:6" s="22" customFormat="1" ht="16.5" customHeight="1" hidden="1">
      <c r="A215" s="151"/>
      <c r="B215" s="46"/>
      <c r="C215" s="158" t="s">
        <v>93</v>
      </c>
      <c r="D215" s="20" t="s">
        <v>94</v>
      </c>
      <c r="E215" s="21"/>
      <c r="F215" s="21"/>
    </row>
    <row r="216" spans="1:6" s="22" customFormat="1" ht="16.5" customHeight="1" hidden="1">
      <c r="A216" s="151"/>
      <c r="B216" s="46"/>
      <c r="C216" s="159" t="s">
        <v>16</v>
      </c>
      <c r="D216" s="25" t="s">
        <v>17</v>
      </c>
      <c r="E216" s="26"/>
      <c r="F216" s="26"/>
    </row>
    <row r="217" spans="1:6" s="22" customFormat="1" ht="16.5" customHeight="1" hidden="1">
      <c r="A217" s="151"/>
      <c r="B217" s="46"/>
      <c r="C217" s="159" t="s">
        <v>20</v>
      </c>
      <c r="D217" s="25" t="s">
        <v>21</v>
      </c>
      <c r="E217" s="26"/>
      <c r="F217" s="26"/>
    </row>
    <row r="218" spans="1:6" s="22" customFormat="1" ht="16.5" customHeight="1" hidden="1">
      <c r="A218" s="151"/>
      <c r="B218" s="46"/>
      <c r="C218" s="159" t="s">
        <v>22</v>
      </c>
      <c r="D218" s="25" t="s">
        <v>23</v>
      </c>
      <c r="E218" s="26"/>
      <c r="F218" s="26"/>
    </row>
    <row r="219" spans="1:6" s="22" customFormat="1" ht="16.5" customHeight="1" hidden="1">
      <c r="A219" s="151"/>
      <c r="B219" s="46"/>
      <c r="C219" s="159" t="s">
        <v>95</v>
      </c>
      <c r="D219" s="25" t="s">
        <v>96</v>
      </c>
      <c r="E219" s="26"/>
      <c r="F219" s="26"/>
    </row>
    <row r="220" spans="1:6" s="22" customFormat="1" ht="16.5" customHeight="1" hidden="1">
      <c r="A220" s="151"/>
      <c r="B220" s="46"/>
      <c r="C220" s="159" t="s">
        <v>61</v>
      </c>
      <c r="D220" s="25" t="s">
        <v>62</v>
      </c>
      <c r="E220" s="26"/>
      <c r="F220" s="26"/>
    </row>
    <row r="221" spans="1:6" s="22" customFormat="1" ht="16.5" customHeight="1" hidden="1">
      <c r="A221" s="151"/>
      <c r="B221" s="46"/>
      <c r="C221" s="160" t="s">
        <v>70</v>
      </c>
      <c r="D221" s="25" t="s">
        <v>71</v>
      </c>
      <c r="E221" s="26"/>
      <c r="F221" s="26"/>
    </row>
    <row r="222" spans="1:6" s="22" customFormat="1" ht="19.5" customHeight="1" hidden="1">
      <c r="A222" s="151"/>
      <c r="B222" s="46"/>
      <c r="C222" s="158"/>
      <c r="D222" s="174" t="s">
        <v>228</v>
      </c>
      <c r="E222" s="100">
        <f>SUM(E223:E224)</f>
        <v>0</v>
      </c>
      <c r="F222" s="100">
        <f>SUM(F223:F224)</f>
        <v>0</v>
      </c>
    </row>
    <row r="223" spans="1:6" s="16" customFormat="1" ht="15.75" customHeight="1" hidden="1">
      <c r="A223" s="144"/>
      <c r="B223" s="141"/>
      <c r="C223" s="219"/>
      <c r="D223" s="229" t="s">
        <v>328</v>
      </c>
      <c r="E223" s="230"/>
      <c r="F223" s="287"/>
    </row>
    <row r="224" spans="1:6" s="16" customFormat="1" ht="15.75" customHeight="1" hidden="1">
      <c r="A224" s="144"/>
      <c r="B224" s="141"/>
      <c r="C224" s="219"/>
      <c r="D224" s="292" t="s">
        <v>236</v>
      </c>
      <c r="E224" s="212"/>
      <c r="F224" s="242"/>
    </row>
    <row r="225" spans="1:6" s="22" customFormat="1" ht="18" customHeight="1" hidden="1">
      <c r="A225" s="151"/>
      <c r="B225" s="46"/>
      <c r="C225" s="159" t="s">
        <v>35</v>
      </c>
      <c r="D225" s="174" t="s">
        <v>227</v>
      </c>
      <c r="E225" s="100">
        <f>E226</f>
        <v>0</v>
      </c>
      <c r="F225" s="100">
        <f>F226</f>
        <v>0</v>
      </c>
    </row>
    <row r="226" spans="1:6" s="22" customFormat="1" ht="18.75" customHeight="1" hidden="1">
      <c r="A226" s="250"/>
      <c r="B226" s="251"/>
      <c r="C226" s="252" t="s">
        <v>118</v>
      </c>
      <c r="D226" s="253" t="s">
        <v>330</v>
      </c>
      <c r="E226" s="100"/>
      <c r="F226" s="333"/>
    </row>
    <row r="227" spans="1:6" s="22" customFormat="1" ht="22.5" customHeight="1" hidden="1">
      <c r="A227" s="151"/>
      <c r="B227" s="46"/>
      <c r="C227" s="42" t="s">
        <v>24</v>
      </c>
      <c r="D227" s="221" t="s">
        <v>25</v>
      </c>
      <c r="E227" s="44"/>
      <c r="F227" s="44"/>
    </row>
    <row r="228" spans="1:6" s="22" customFormat="1" ht="16.5" customHeight="1" hidden="1">
      <c r="A228" s="151"/>
      <c r="B228" s="46"/>
      <c r="C228" s="158" t="s">
        <v>97</v>
      </c>
      <c r="D228" s="20" t="s">
        <v>98</v>
      </c>
      <c r="E228" s="21"/>
      <c r="F228" s="21"/>
    </row>
    <row r="229" spans="1:6" s="22" customFormat="1" ht="16.5" customHeight="1" hidden="1">
      <c r="A229" s="151"/>
      <c r="B229" s="46"/>
      <c r="C229" s="159" t="s">
        <v>65</v>
      </c>
      <c r="D229" s="25" t="s">
        <v>66</v>
      </c>
      <c r="E229" s="26"/>
      <c r="F229" s="26"/>
    </row>
    <row r="230" spans="1:6" s="22" customFormat="1" ht="16.5" customHeight="1" hidden="1">
      <c r="A230" s="151"/>
      <c r="B230" s="46"/>
      <c r="C230" s="159" t="s">
        <v>35</v>
      </c>
      <c r="D230" s="133" t="s">
        <v>227</v>
      </c>
      <c r="E230" s="26"/>
      <c r="F230" s="26"/>
    </row>
    <row r="231" spans="1:6" s="22" customFormat="1" ht="15.75" customHeight="1" hidden="1">
      <c r="A231" s="151"/>
      <c r="B231" s="46"/>
      <c r="C231" s="160" t="s">
        <v>118</v>
      </c>
      <c r="D231" s="134" t="s">
        <v>2</v>
      </c>
      <c r="E231" s="26"/>
      <c r="F231" s="136"/>
    </row>
    <row r="232" spans="1:6" s="16" customFormat="1" ht="21" customHeight="1" hidden="1">
      <c r="A232" s="144"/>
      <c r="B232" s="289">
        <v>75414</v>
      </c>
      <c r="C232" s="148"/>
      <c r="D232" s="85" t="s">
        <v>129</v>
      </c>
      <c r="E232" s="31">
        <f>E233</f>
        <v>0</v>
      </c>
      <c r="F232" s="31">
        <f>F233</f>
        <v>0</v>
      </c>
    </row>
    <row r="233" spans="1:6" s="22" customFormat="1" ht="17.25" customHeight="1" hidden="1">
      <c r="A233" s="151"/>
      <c r="B233" s="46"/>
      <c r="C233" s="158"/>
      <c r="D233" s="232" t="s">
        <v>241</v>
      </c>
      <c r="E233" s="44"/>
      <c r="F233" s="44"/>
    </row>
    <row r="234" spans="1:7" s="206" customFormat="1" ht="15.75" customHeight="1" hidden="1">
      <c r="A234" s="151"/>
      <c r="B234" s="46"/>
      <c r="C234" s="204"/>
      <c r="D234" s="349"/>
      <c r="E234" s="212">
        <v>800</v>
      </c>
      <c r="F234" s="352">
        <v>800</v>
      </c>
      <c r="G234" s="205"/>
    </row>
    <row r="235" spans="1:7" s="206" customFormat="1" ht="15.75" customHeight="1" hidden="1">
      <c r="A235" s="151"/>
      <c r="B235" s="46"/>
      <c r="C235" s="204"/>
      <c r="D235" s="349"/>
      <c r="E235" s="212"/>
      <c r="F235" s="352"/>
      <c r="G235" s="205"/>
    </row>
    <row r="236" spans="1:6" s="22" customFormat="1" ht="51" hidden="1">
      <c r="A236" s="151"/>
      <c r="B236" s="164"/>
      <c r="C236" s="158" t="s">
        <v>88</v>
      </c>
      <c r="D236" s="59" t="s">
        <v>89</v>
      </c>
      <c r="E236" s="37"/>
      <c r="F236" s="21"/>
    </row>
    <row r="237" spans="1:6" s="22" customFormat="1" ht="19.5" customHeight="1" hidden="1">
      <c r="A237" s="151"/>
      <c r="B237" s="164"/>
      <c r="C237" s="159" t="s">
        <v>22</v>
      </c>
      <c r="D237" s="36" t="s">
        <v>23</v>
      </c>
      <c r="E237" s="34"/>
      <c r="F237" s="26"/>
    </row>
    <row r="238" spans="1:6" s="22" customFormat="1" ht="19.5" customHeight="1" hidden="1">
      <c r="A238" s="151"/>
      <c r="B238" s="164"/>
      <c r="C238" s="159" t="s">
        <v>24</v>
      </c>
      <c r="D238" s="36" t="s">
        <v>25</v>
      </c>
      <c r="E238" s="34"/>
      <c r="F238" s="26"/>
    </row>
    <row r="239" spans="1:6" s="22" customFormat="1" ht="25.5" hidden="1">
      <c r="A239" s="151"/>
      <c r="B239" s="164"/>
      <c r="C239" s="159" t="s">
        <v>112</v>
      </c>
      <c r="D239" s="36" t="s">
        <v>113</v>
      </c>
      <c r="E239" s="34"/>
      <c r="F239" s="26"/>
    </row>
    <row r="240" spans="1:6" s="22" customFormat="1" ht="25.5" hidden="1">
      <c r="A240" s="151"/>
      <c r="B240" s="164"/>
      <c r="C240" s="160" t="s">
        <v>114</v>
      </c>
      <c r="D240" s="33" t="s">
        <v>115</v>
      </c>
      <c r="E240" s="26"/>
      <c r="F240" s="26"/>
    </row>
    <row r="241" spans="1:6" s="16" customFormat="1" ht="21" customHeight="1" hidden="1">
      <c r="A241" s="144"/>
      <c r="B241" s="141">
        <v>75495</v>
      </c>
      <c r="C241" s="148"/>
      <c r="D241" s="85" t="s">
        <v>48</v>
      </c>
      <c r="E241" s="31">
        <f>E242</f>
        <v>0</v>
      </c>
      <c r="F241" s="31">
        <f>F242</f>
        <v>0</v>
      </c>
    </row>
    <row r="242" spans="1:6" s="22" customFormat="1" ht="19.5" customHeight="1" hidden="1" thickBot="1">
      <c r="A242" s="151"/>
      <c r="B242" s="164"/>
      <c r="C242" s="155" t="s">
        <v>22</v>
      </c>
      <c r="D242" s="39" t="s">
        <v>23</v>
      </c>
      <c r="E242" s="21"/>
      <c r="F242" s="21"/>
    </row>
    <row r="243" spans="1:6" s="11" customFormat="1" ht="60.75" customHeight="1" hidden="1" thickBot="1">
      <c r="A243" s="52">
        <v>756</v>
      </c>
      <c r="B243" s="585" t="s">
        <v>130</v>
      </c>
      <c r="C243" s="549"/>
      <c r="D243" s="550"/>
      <c r="E243" s="10">
        <f>E244</f>
        <v>0</v>
      </c>
      <c r="F243" s="10">
        <f>F244</f>
        <v>0</v>
      </c>
    </row>
    <row r="244" spans="1:6" s="16" customFormat="1" ht="28.5" hidden="1">
      <c r="A244" s="366"/>
      <c r="B244" s="14">
        <v>75647</v>
      </c>
      <c r="C244" s="29"/>
      <c r="D244" s="85" t="s">
        <v>160</v>
      </c>
      <c r="E244" s="31">
        <f>SUM(E246:E251)</f>
        <v>0</v>
      </c>
      <c r="F244" s="31">
        <f>F245</f>
        <v>0</v>
      </c>
    </row>
    <row r="245" spans="1:6" s="22" customFormat="1" ht="19.5" customHeight="1" hidden="1">
      <c r="A245" s="151"/>
      <c r="B245" s="46"/>
      <c r="C245" s="158"/>
      <c r="D245" s="174" t="s">
        <v>241</v>
      </c>
      <c r="E245" s="100"/>
      <c r="F245" s="100"/>
    </row>
    <row r="246" spans="1:6" s="22" customFormat="1" ht="17.25" customHeight="1" hidden="1">
      <c r="A246" s="45"/>
      <c r="B246" s="164"/>
      <c r="C246" s="158" t="s">
        <v>161</v>
      </c>
      <c r="D246" s="61" t="s">
        <v>162</v>
      </c>
      <c r="E246" s="37"/>
      <c r="F246" s="21"/>
    </row>
    <row r="247" spans="1:6" s="22" customFormat="1" ht="17.25" customHeight="1" hidden="1">
      <c r="A247" s="45"/>
      <c r="B247" s="164"/>
      <c r="C247" s="159" t="s">
        <v>16</v>
      </c>
      <c r="D247" s="62" t="s">
        <v>163</v>
      </c>
      <c r="E247" s="34"/>
      <c r="F247" s="26"/>
    </row>
    <row r="248" spans="1:6" s="22" customFormat="1" ht="17.25" customHeight="1" hidden="1">
      <c r="A248" s="45"/>
      <c r="B248" s="164"/>
      <c r="C248" s="159" t="s">
        <v>18</v>
      </c>
      <c r="D248" s="62" t="s">
        <v>19</v>
      </c>
      <c r="E248" s="34"/>
      <c r="F248" s="26"/>
    </row>
    <row r="249" spans="1:6" s="22" customFormat="1" ht="17.25" customHeight="1" hidden="1">
      <c r="A249" s="45"/>
      <c r="B249" s="164"/>
      <c r="C249" s="159" t="s">
        <v>20</v>
      </c>
      <c r="D249" s="62" t="s">
        <v>21</v>
      </c>
      <c r="E249" s="34"/>
      <c r="F249" s="26"/>
    </row>
    <row r="250" spans="1:6" s="22" customFormat="1" ht="17.25" customHeight="1" hidden="1">
      <c r="A250" s="45"/>
      <c r="B250" s="164"/>
      <c r="C250" s="159" t="s">
        <v>22</v>
      </c>
      <c r="D250" s="62" t="s">
        <v>23</v>
      </c>
      <c r="E250" s="34"/>
      <c r="F250" s="26"/>
    </row>
    <row r="251" spans="1:6" s="22" customFormat="1" ht="17.25" customHeight="1" hidden="1" thickBot="1">
      <c r="A251" s="45"/>
      <c r="B251" s="164"/>
      <c r="C251" s="160" t="s">
        <v>24</v>
      </c>
      <c r="D251" s="25" t="s">
        <v>25</v>
      </c>
      <c r="E251" s="26"/>
      <c r="F251" s="26"/>
    </row>
    <row r="252" spans="1:6" s="22" customFormat="1" ht="25.5" customHeight="1" hidden="1" thickBot="1">
      <c r="A252" s="268">
        <v>757</v>
      </c>
      <c r="B252" s="565" t="s">
        <v>164</v>
      </c>
      <c r="C252" s="566"/>
      <c r="D252" s="567"/>
      <c r="E252" s="10">
        <f>E253</f>
        <v>0</v>
      </c>
      <c r="F252" s="153">
        <f>F253</f>
        <v>0</v>
      </c>
    </row>
    <row r="253" spans="1:6" s="22" customFormat="1" ht="30.75" customHeight="1" hidden="1">
      <c r="A253" s="151"/>
      <c r="B253" s="55">
        <v>75702</v>
      </c>
      <c r="C253" s="157"/>
      <c r="D253" s="122" t="s">
        <v>165</v>
      </c>
      <c r="E253" s="44">
        <f>E254</f>
        <v>0</v>
      </c>
      <c r="F253" s="44">
        <f>F254</f>
        <v>0</v>
      </c>
    </row>
    <row r="254" spans="1:6" s="22" customFormat="1" ht="21" customHeight="1" hidden="1">
      <c r="A254" s="151"/>
      <c r="B254" s="146"/>
      <c r="C254" s="38" t="s">
        <v>24</v>
      </c>
      <c r="D254" s="174" t="s">
        <v>241</v>
      </c>
      <c r="E254" s="100"/>
      <c r="F254" s="100"/>
    </row>
    <row r="255" spans="1:6" s="16" customFormat="1" ht="17.25" customHeight="1" hidden="1">
      <c r="A255" s="144"/>
      <c r="B255" s="141"/>
      <c r="C255" s="142"/>
      <c r="D255" s="281" t="s">
        <v>308</v>
      </c>
      <c r="E255" s="285"/>
      <c r="F255" s="156"/>
    </row>
    <row r="256" spans="1:6" s="16" customFormat="1" ht="17.25" customHeight="1" hidden="1">
      <c r="A256" s="166"/>
      <c r="B256" s="167"/>
      <c r="C256" s="241"/>
      <c r="D256" s="312" t="s">
        <v>309</v>
      </c>
      <c r="E256" s="288"/>
      <c r="F256" s="291"/>
    </row>
    <row r="257" spans="1:6" s="22" customFormat="1" ht="20.25" customHeight="1" hidden="1">
      <c r="A257" s="151"/>
      <c r="B257" s="161"/>
      <c r="C257" s="310" t="s">
        <v>24</v>
      </c>
      <c r="D257" s="94" t="s">
        <v>25</v>
      </c>
      <c r="E257" s="21"/>
      <c r="F257" s="21"/>
    </row>
    <row r="258" spans="1:6" s="22" customFormat="1" ht="42.75" hidden="1">
      <c r="A258" s="151"/>
      <c r="B258" s="161"/>
      <c r="C258" s="311" t="s">
        <v>166</v>
      </c>
      <c r="D258" s="97" t="s">
        <v>167</v>
      </c>
      <c r="E258" s="72"/>
      <c r="F258" s="72"/>
    </row>
    <row r="259" spans="1:6" s="22" customFormat="1" ht="28.5" hidden="1">
      <c r="A259" s="151"/>
      <c r="B259" s="161"/>
      <c r="C259" s="311" t="s">
        <v>166</v>
      </c>
      <c r="D259" s="97" t="s">
        <v>307</v>
      </c>
      <c r="E259" s="72"/>
      <c r="F259" s="72"/>
    </row>
    <row r="260" spans="1:6" s="22" customFormat="1" ht="15" customHeight="1" hidden="1">
      <c r="A260" s="151"/>
      <c r="B260" s="46"/>
      <c r="C260" s="47"/>
      <c r="D260" s="48"/>
      <c r="E260" s="49"/>
      <c r="F260" s="49"/>
    </row>
    <row r="261" spans="1:6" s="6" customFormat="1" ht="7.5" customHeight="1" hidden="1" thickBot="1">
      <c r="A261" s="65">
        <v>1</v>
      </c>
      <c r="B261" s="65">
        <v>2</v>
      </c>
      <c r="C261" s="65">
        <v>3</v>
      </c>
      <c r="D261" s="65">
        <v>4</v>
      </c>
      <c r="E261" s="65">
        <v>5</v>
      </c>
      <c r="F261" s="65">
        <v>6</v>
      </c>
    </row>
    <row r="262" spans="1:6" s="22" customFormat="1" ht="21.75" customHeight="1" hidden="1" thickBot="1">
      <c r="A262" s="54">
        <v>758</v>
      </c>
      <c r="B262" s="88"/>
      <c r="C262" s="89"/>
      <c r="D262" s="9" t="s">
        <v>168</v>
      </c>
      <c r="E262" s="10">
        <f>E263</f>
        <v>0</v>
      </c>
      <c r="F262" s="153">
        <f>F263</f>
        <v>0</v>
      </c>
    </row>
    <row r="263" spans="1:6" s="22" customFormat="1" ht="21" customHeight="1" hidden="1">
      <c r="A263" s="151"/>
      <c r="B263" s="55">
        <v>75818</v>
      </c>
      <c r="C263" s="157"/>
      <c r="D263" s="87" t="s">
        <v>174</v>
      </c>
      <c r="E263" s="44">
        <f>E264</f>
        <v>0</v>
      </c>
      <c r="F263" s="44">
        <f>F264</f>
        <v>0</v>
      </c>
    </row>
    <row r="264" spans="1:6" s="22" customFormat="1" ht="20.25" customHeight="1" hidden="1">
      <c r="A264" s="151"/>
      <c r="B264" s="161"/>
      <c r="C264" s="185" t="s">
        <v>175</v>
      </c>
      <c r="D264" s="94" t="s">
        <v>176</v>
      </c>
      <c r="E264" s="21"/>
      <c r="F264" s="21"/>
    </row>
    <row r="265" spans="1:6" s="22" customFormat="1" ht="28.5" hidden="1">
      <c r="A265" s="73"/>
      <c r="B265" s="55">
        <v>75831</v>
      </c>
      <c r="C265" s="99"/>
      <c r="D265" s="85" t="s">
        <v>177</v>
      </c>
      <c r="E265" s="100">
        <f>E266</f>
        <v>0</v>
      </c>
      <c r="F265" s="100">
        <f>F266</f>
        <v>0</v>
      </c>
    </row>
    <row r="266" spans="1:6" s="22" customFormat="1" ht="20.25" customHeight="1" hidden="1" thickBot="1">
      <c r="A266" s="17"/>
      <c r="B266" s="68"/>
      <c r="C266" s="98" t="s">
        <v>170</v>
      </c>
      <c r="D266" s="94" t="s">
        <v>171</v>
      </c>
      <c r="E266" s="21"/>
      <c r="F266" s="21"/>
    </row>
    <row r="267" spans="1:7" s="11" customFormat="1" ht="21" customHeight="1" thickBot="1">
      <c r="A267" s="76">
        <v>801</v>
      </c>
      <c r="B267" s="565" t="s">
        <v>178</v>
      </c>
      <c r="C267" s="566"/>
      <c r="D267" s="567"/>
      <c r="E267" s="10">
        <f>E268+E296+E325+E335+E359+E384</f>
        <v>1500</v>
      </c>
      <c r="F267" s="10">
        <f>F268+F296+F325+F335+F359+F384</f>
        <v>0</v>
      </c>
      <c r="G267" s="57">
        <f>E267-F267</f>
        <v>1500</v>
      </c>
    </row>
    <row r="268" spans="1:6" s="16" customFormat="1" ht="18" customHeight="1" hidden="1">
      <c r="A268" s="144"/>
      <c r="B268" s="14">
        <v>80101</v>
      </c>
      <c r="C268" s="575" t="s">
        <v>179</v>
      </c>
      <c r="D268" s="576"/>
      <c r="E268" s="56">
        <f>E269</f>
        <v>0</v>
      </c>
      <c r="F268" s="56">
        <f>F269</f>
        <v>0</v>
      </c>
    </row>
    <row r="269" spans="1:6" s="16" customFormat="1" ht="18.75" customHeight="1" hidden="1">
      <c r="A269" s="144"/>
      <c r="B269" s="141"/>
      <c r="C269" s="145"/>
      <c r="D269" s="182" t="s">
        <v>228</v>
      </c>
      <c r="E269" s="31">
        <f>E270+E273</f>
        <v>0</v>
      </c>
      <c r="F269" s="31"/>
    </row>
    <row r="270" spans="1:6" s="16" customFormat="1" ht="16.5" customHeight="1" hidden="1">
      <c r="A270" s="144"/>
      <c r="B270" s="141"/>
      <c r="C270" s="219"/>
      <c r="D270" s="360" t="s">
        <v>229</v>
      </c>
      <c r="E270" s="358">
        <f>E272</f>
        <v>0</v>
      </c>
      <c r="F270" s="338"/>
    </row>
    <row r="271" spans="1:6" s="16" customFormat="1" ht="15.75" customHeight="1" hidden="1">
      <c r="A271" s="144"/>
      <c r="B271" s="141"/>
      <c r="C271" s="142"/>
      <c r="D271" s="292" t="s">
        <v>258</v>
      </c>
      <c r="E271" s="242"/>
      <c r="F271" s="242"/>
    </row>
    <row r="272" spans="1:6" s="16" customFormat="1" ht="15.75" customHeight="1" hidden="1">
      <c r="A272" s="144"/>
      <c r="B272" s="141"/>
      <c r="C272" s="142"/>
      <c r="D272" s="339" t="s">
        <v>332</v>
      </c>
      <c r="E272" s="340"/>
      <c r="F272" s="340"/>
    </row>
    <row r="273" spans="1:6" s="16" customFormat="1" ht="17.25" customHeight="1" hidden="1">
      <c r="A273" s="144"/>
      <c r="B273" s="141"/>
      <c r="C273" s="219"/>
      <c r="D273" s="577" t="s">
        <v>365</v>
      </c>
      <c r="E273" s="577"/>
      <c r="F273" s="578"/>
    </row>
    <row r="274" spans="1:6" s="16" customFormat="1" ht="16.5" customHeight="1" hidden="1">
      <c r="A274" s="144"/>
      <c r="B274" s="141"/>
      <c r="C274" s="142"/>
      <c r="D274" s="292" t="s">
        <v>258</v>
      </c>
      <c r="E274" s="212"/>
      <c r="F274" s="242">
        <v>5500</v>
      </c>
    </row>
    <row r="275" spans="1:6" s="16" customFormat="1" ht="17.25" customHeight="1" hidden="1">
      <c r="A275" s="144"/>
      <c r="B275" s="141"/>
      <c r="C275" s="142"/>
      <c r="D275" s="339" t="s">
        <v>332</v>
      </c>
      <c r="E275" s="285"/>
      <c r="F275" s="285"/>
    </row>
    <row r="276" spans="1:6" s="22" customFormat="1" ht="16.5" customHeight="1" hidden="1">
      <c r="A276" s="151"/>
      <c r="B276" s="146"/>
      <c r="C276" s="155" t="s">
        <v>102</v>
      </c>
      <c r="D276" s="39" t="s">
        <v>103</v>
      </c>
      <c r="E276" s="21"/>
      <c r="F276" s="21"/>
    </row>
    <row r="277" spans="1:6" s="22" customFormat="1" ht="19.5" customHeight="1" hidden="1">
      <c r="A277" s="151"/>
      <c r="B277" s="146"/>
      <c r="C277" s="99" t="s">
        <v>12</v>
      </c>
      <c r="D277" s="177" t="s">
        <v>13</v>
      </c>
      <c r="E277" s="186"/>
      <c r="F277" s="186"/>
    </row>
    <row r="278" spans="1:6" s="22" customFormat="1" ht="16.5" customHeight="1" hidden="1">
      <c r="A278" s="151"/>
      <c r="B278" s="146"/>
      <c r="C278" s="158" t="s">
        <v>14</v>
      </c>
      <c r="D278" s="20" t="s">
        <v>15</v>
      </c>
      <c r="E278" s="189"/>
      <c r="F278" s="189"/>
    </row>
    <row r="279" spans="1:6" s="22" customFormat="1" ht="16.5" customHeight="1" hidden="1">
      <c r="A279" s="151"/>
      <c r="B279" s="146"/>
      <c r="C279" s="159" t="s">
        <v>16</v>
      </c>
      <c r="D279" s="25" t="s">
        <v>17</v>
      </c>
      <c r="E279" s="136"/>
      <c r="F279" s="136"/>
    </row>
    <row r="280" spans="1:6" s="22" customFormat="1" ht="16.5" customHeight="1" hidden="1">
      <c r="A280" s="151"/>
      <c r="B280" s="146"/>
      <c r="C280" s="160" t="s">
        <v>18</v>
      </c>
      <c r="D280" s="25" t="s">
        <v>19</v>
      </c>
      <c r="E280" s="136"/>
      <c r="F280" s="136"/>
    </row>
    <row r="281" spans="1:7" s="22" customFormat="1" ht="20.25" customHeight="1" hidden="1">
      <c r="A281" s="151"/>
      <c r="B281" s="146"/>
      <c r="C281" s="99" t="s">
        <v>20</v>
      </c>
      <c r="D281" s="177" t="s">
        <v>21</v>
      </c>
      <c r="E281" s="186"/>
      <c r="F281" s="186"/>
      <c r="G281" s="101"/>
    </row>
    <row r="282" spans="1:6" s="22" customFormat="1" ht="16.5" customHeight="1" hidden="1">
      <c r="A282" s="151"/>
      <c r="B282" s="146"/>
      <c r="C282" s="158" t="s">
        <v>22</v>
      </c>
      <c r="D282" s="20" t="s">
        <v>23</v>
      </c>
      <c r="E282" s="21"/>
      <c r="F282" s="21"/>
    </row>
    <row r="283" spans="1:6" s="22" customFormat="1" ht="20.25" customHeight="1" hidden="1">
      <c r="A283" s="151"/>
      <c r="B283" s="146"/>
      <c r="C283" s="159" t="s">
        <v>180</v>
      </c>
      <c r="D283" s="33" t="s">
        <v>181</v>
      </c>
      <c r="E283" s="26"/>
      <c r="F283" s="26"/>
    </row>
    <row r="284" spans="1:6" s="22" customFormat="1" ht="16.5" customHeight="1" hidden="1">
      <c r="A284" s="151"/>
      <c r="B284" s="146"/>
      <c r="C284" s="159" t="s">
        <v>61</v>
      </c>
      <c r="D284" s="25" t="s">
        <v>62</v>
      </c>
      <c r="E284" s="26"/>
      <c r="F284" s="26"/>
    </row>
    <row r="285" spans="1:6" s="22" customFormat="1" ht="16.5" customHeight="1" hidden="1">
      <c r="A285" s="151"/>
      <c r="B285" s="146"/>
      <c r="C285" s="159" t="s">
        <v>70</v>
      </c>
      <c r="D285" s="25" t="s">
        <v>71</v>
      </c>
      <c r="E285" s="26"/>
      <c r="F285" s="26"/>
    </row>
    <row r="286" spans="1:6" s="22" customFormat="1" ht="16.5" customHeight="1" hidden="1">
      <c r="A286" s="151"/>
      <c r="B286" s="146"/>
      <c r="C286" s="159" t="s">
        <v>106</v>
      </c>
      <c r="D286" s="25" t="s">
        <v>107</v>
      </c>
      <c r="E286" s="26"/>
      <c r="F286" s="26"/>
    </row>
    <row r="287" spans="1:6" s="22" customFormat="1" ht="16.5" customHeight="1" hidden="1">
      <c r="A287" s="151"/>
      <c r="B287" s="146"/>
      <c r="C287" s="159" t="s">
        <v>24</v>
      </c>
      <c r="D287" s="25" t="s">
        <v>25</v>
      </c>
      <c r="E287" s="26"/>
      <c r="F287" s="26"/>
    </row>
    <row r="288" spans="1:6" s="22" customFormat="1" ht="16.5" customHeight="1" hidden="1">
      <c r="A288" s="151"/>
      <c r="B288" s="146"/>
      <c r="C288" s="159" t="s">
        <v>108</v>
      </c>
      <c r="D288" s="25" t="s">
        <v>109</v>
      </c>
      <c r="E288" s="26"/>
      <c r="F288" s="26"/>
    </row>
    <row r="289" spans="1:6" s="22" customFormat="1" ht="25.5" hidden="1">
      <c r="A289" s="151"/>
      <c r="B289" s="146"/>
      <c r="C289" s="159" t="s">
        <v>112</v>
      </c>
      <c r="D289" s="33" t="s">
        <v>113</v>
      </c>
      <c r="E289" s="26"/>
      <c r="F289" s="26"/>
    </row>
    <row r="290" spans="1:6" s="22" customFormat="1" ht="16.5" customHeight="1" hidden="1">
      <c r="A290" s="151"/>
      <c r="B290" s="146"/>
      <c r="C290" s="159" t="s">
        <v>97</v>
      </c>
      <c r="D290" s="25" t="s">
        <v>98</v>
      </c>
      <c r="E290" s="26"/>
      <c r="F290" s="26"/>
    </row>
    <row r="291" spans="1:6" s="22" customFormat="1" ht="16.5" customHeight="1" hidden="1">
      <c r="A291" s="151"/>
      <c r="B291" s="146"/>
      <c r="C291" s="159" t="s">
        <v>65</v>
      </c>
      <c r="D291" s="25" t="s">
        <v>66</v>
      </c>
      <c r="E291" s="26"/>
      <c r="F291" s="26"/>
    </row>
    <row r="292" spans="1:6" s="22" customFormat="1" ht="16.5" customHeight="1" hidden="1">
      <c r="A292" s="151"/>
      <c r="B292" s="146"/>
      <c r="C292" s="159" t="s">
        <v>26</v>
      </c>
      <c r="D292" s="25" t="s">
        <v>27</v>
      </c>
      <c r="E292" s="26"/>
      <c r="F292" s="26"/>
    </row>
    <row r="293" spans="1:6" s="22" customFormat="1" ht="25.5" hidden="1">
      <c r="A293" s="151"/>
      <c r="B293" s="146"/>
      <c r="C293" s="159" t="s">
        <v>114</v>
      </c>
      <c r="D293" s="33" t="s">
        <v>115</v>
      </c>
      <c r="E293" s="26"/>
      <c r="F293" s="26"/>
    </row>
    <row r="294" spans="1:6" s="22" customFormat="1" ht="25.5" hidden="1">
      <c r="A294" s="151"/>
      <c r="B294" s="146"/>
      <c r="C294" s="159" t="s">
        <v>116</v>
      </c>
      <c r="D294" s="33" t="s">
        <v>117</v>
      </c>
      <c r="E294" s="26"/>
      <c r="F294" s="26"/>
    </row>
    <row r="295" spans="1:6" s="22" customFormat="1" ht="25.5" hidden="1">
      <c r="A295" s="151"/>
      <c r="B295" s="46"/>
      <c r="C295" s="168" t="s">
        <v>118</v>
      </c>
      <c r="D295" s="143" t="s">
        <v>234</v>
      </c>
      <c r="E295" s="72"/>
      <c r="F295" s="136"/>
    </row>
    <row r="296" spans="1:6" s="16" customFormat="1" ht="28.5" hidden="1">
      <c r="A296" s="144"/>
      <c r="B296" s="30">
        <v>80103</v>
      </c>
      <c r="C296" s="29"/>
      <c r="D296" s="85" t="s">
        <v>182</v>
      </c>
      <c r="E296" s="31">
        <f>E297</f>
        <v>0</v>
      </c>
      <c r="F296" s="31">
        <f>F297</f>
        <v>0</v>
      </c>
    </row>
    <row r="297" spans="1:6" s="16" customFormat="1" ht="19.5" customHeight="1" hidden="1">
      <c r="A297" s="144"/>
      <c r="B297" s="141"/>
      <c r="C297" s="359"/>
      <c r="D297" s="182" t="s">
        <v>228</v>
      </c>
      <c r="E297" s="31">
        <f>E298+E301</f>
        <v>0</v>
      </c>
      <c r="F297" s="31">
        <f>F298+F301</f>
        <v>0</v>
      </c>
    </row>
    <row r="298" spans="1:6" s="16" customFormat="1" ht="15.75" customHeight="1" hidden="1">
      <c r="A298" s="144"/>
      <c r="B298" s="141"/>
      <c r="C298" s="142"/>
      <c r="D298" s="360" t="s">
        <v>229</v>
      </c>
      <c r="E298" s="338">
        <f>SUM(E299:E300)</f>
        <v>0</v>
      </c>
      <c r="F298" s="338">
        <f>SUM(F299:F300)</f>
        <v>0</v>
      </c>
    </row>
    <row r="299" spans="1:6" s="16" customFormat="1" ht="15.75" customHeight="1" hidden="1">
      <c r="A299" s="144"/>
      <c r="B299" s="141"/>
      <c r="C299" s="142"/>
      <c r="D299" s="292" t="s">
        <v>258</v>
      </c>
      <c r="E299" s="242"/>
      <c r="F299" s="242"/>
    </row>
    <row r="300" spans="1:6" s="16" customFormat="1" ht="15.75" customHeight="1" hidden="1">
      <c r="A300" s="166"/>
      <c r="B300" s="167"/>
      <c r="C300" s="241"/>
      <c r="D300" s="239" t="s">
        <v>332</v>
      </c>
      <c r="E300" s="288"/>
      <c r="F300" s="288"/>
    </row>
    <row r="301" spans="1:6" s="16" customFormat="1" ht="16.5" customHeight="1" hidden="1">
      <c r="A301" s="144"/>
      <c r="B301" s="141"/>
      <c r="C301" s="142"/>
      <c r="D301" s="364" t="s">
        <v>236</v>
      </c>
      <c r="E301" s="365">
        <f>SUM(E302:E303)</f>
        <v>0</v>
      </c>
      <c r="F301" s="345"/>
    </row>
    <row r="302" spans="1:6" s="16" customFormat="1" ht="15.75" customHeight="1" hidden="1">
      <c r="A302" s="144"/>
      <c r="B302" s="141"/>
      <c r="C302" s="142"/>
      <c r="D302" s="292" t="s">
        <v>258</v>
      </c>
      <c r="E302" s="212"/>
      <c r="F302" s="242"/>
    </row>
    <row r="303" spans="1:6" s="16" customFormat="1" ht="17.25" customHeight="1" hidden="1">
      <c r="A303" s="144"/>
      <c r="B303" s="141"/>
      <c r="C303" s="142"/>
      <c r="D303" s="339" t="s">
        <v>332</v>
      </c>
      <c r="E303" s="285"/>
      <c r="F303" s="285"/>
    </row>
    <row r="304" spans="1:6" s="22" customFormat="1" ht="16.5" customHeight="1" hidden="1">
      <c r="A304" s="151"/>
      <c r="B304" s="146"/>
      <c r="C304" s="19" t="s">
        <v>102</v>
      </c>
      <c r="D304" s="20" t="s">
        <v>103</v>
      </c>
      <c r="E304" s="21"/>
      <c r="F304" s="21"/>
    </row>
    <row r="305" spans="1:6" s="16" customFormat="1" ht="19.5" customHeight="1" hidden="1">
      <c r="A305" s="144"/>
      <c r="B305" s="141"/>
      <c r="C305" s="145"/>
      <c r="D305" s="138" t="s">
        <v>228</v>
      </c>
      <c r="E305" s="79"/>
      <c r="F305" s="79"/>
    </row>
    <row r="306" spans="1:6" s="16" customFormat="1" ht="19.5" customHeight="1" hidden="1">
      <c r="A306" s="144"/>
      <c r="B306" s="141"/>
      <c r="C306" s="216"/>
      <c r="D306" s="134" t="s">
        <v>229</v>
      </c>
      <c r="E306" s="139"/>
      <c r="F306" s="139"/>
    </row>
    <row r="307" spans="1:6" s="16" customFormat="1" ht="15.75" customHeight="1" hidden="1">
      <c r="A307" s="144"/>
      <c r="B307" s="141"/>
      <c r="C307" s="142"/>
      <c r="D307" s="292" t="s">
        <v>230</v>
      </c>
      <c r="E307" s="139"/>
      <c r="F307" s="139"/>
    </row>
    <row r="308" spans="1:6" s="16" customFormat="1" ht="15.75" customHeight="1" hidden="1">
      <c r="A308" s="144"/>
      <c r="B308" s="141"/>
      <c r="C308" s="142"/>
      <c r="D308" s="306" t="s">
        <v>231</v>
      </c>
      <c r="E308" s="79"/>
      <c r="F308" s="137"/>
    </row>
    <row r="309" spans="1:6" s="22" customFormat="1" ht="16.5" customHeight="1" hidden="1">
      <c r="A309" s="151"/>
      <c r="B309" s="146"/>
      <c r="C309" s="19" t="s">
        <v>12</v>
      </c>
      <c r="D309" s="20" t="s">
        <v>13</v>
      </c>
      <c r="E309" s="26"/>
      <c r="F309" s="26"/>
    </row>
    <row r="310" spans="1:6" s="22" customFormat="1" ht="16.5" customHeight="1" hidden="1">
      <c r="A310" s="151"/>
      <c r="B310" s="147"/>
      <c r="C310" s="24" t="s">
        <v>14</v>
      </c>
      <c r="D310" s="25" t="s">
        <v>15</v>
      </c>
      <c r="E310" s="26"/>
      <c r="F310" s="26"/>
    </row>
    <row r="311" spans="1:6" s="22" customFormat="1" ht="15.75" customHeight="1" hidden="1">
      <c r="A311" s="151"/>
      <c r="B311" s="149"/>
      <c r="C311" s="70" t="s">
        <v>16</v>
      </c>
      <c r="D311" s="71" t="s">
        <v>17</v>
      </c>
      <c r="E311" s="72"/>
      <c r="F311" s="72"/>
    </row>
    <row r="312" spans="1:6" s="22" customFormat="1" ht="14.25" customHeight="1" hidden="1">
      <c r="A312" s="151"/>
      <c r="B312" s="46"/>
      <c r="C312" s="47"/>
      <c r="D312" s="48"/>
      <c r="E312" s="49"/>
      <c r="F312" s="49"/>
    </row>
    <row r="313" spans="1:6" s="6" customFormat="1" ht="7.5" customHeight="1" hidden="1">
      <c r="A313" s="152">
        <v>1</v>
      </c>
      <c r="B313" s="150">
        <v>2</v>
      </c>
      <c r="C313" s="50">
        <v>3</v>
      </c>
      <c r="D313" s="50">
        <v>4</v>
      </c>
      <c r="E313" s="50">
        <v>5</v>
      </c>
      <c r="F313" s="50">
        <v>6</v>
      </c>
    </row>
    <row r="314" spans="1:7" s="22" customFormat="1" ht="16.5" customHeight="1" hidden="1">
      <c r="A314" s="151"/>
      <c r="B314" s="147"/>
      <c r="C314" s="24" t="s">
        <v>18</v>
      </c>
      <c r="D314" s="25" t="s">
        <v>19</v>
      </c>
      <c r="E314" s="26"/>
      <c r="F314" s="26"/>
      <c r="G314" s="101"/>
    </row>
    <row r="315" spans="1:6" s="22" customFormat="1" ht="16.5" customHeight="1" hidden="1">
      <c r="A315" s="151"/>
      <c r="B315" s="147"/>
      <c r="C315" s="24" t="s">
        <v>22</v>
      </c>
      <c r="D315" s="25" t="s">
        <v>23</v>
      </c>
      <c r="E315" s="26"/>
      <c r="F315" s="26"/>
    </row>
    <row r="316" spans="1:6" s="22" customFormat="1" ht="16.5" customHeight="1" hidden="1">
      <c r="A316" s="151"/>
      <c r="B316" s="147"/>
      <c r="C316" s="24" t="s">
        <v>180</v>
      </c>
      <c r="D316" s="25" t="s">
        <v>181</v>
      </c>
      <c r="E316" s="26"/>
      <c r="F316" s="26"/>
    </row>
    <row r="317" spans="1:6" s="22" customFormat="1" ht="16.5" customHeight="1" hidden="1">
      <c r="A317" s="151"/>
      <c r="B317" s="147"/>
      <c r="C317" s="24" t="s">
        <v>61</v>
      </c>
      <c r="D317" s="25" t="s">
        <v>62</v>
      </c>
      <c r="E317" s="26"/>
      <c r="F317" s="26"/>
    </row>
    <row r="318" spans="1:6" s="22" customFormat="1" ht="16.5" customHeight="1" hidden="1">
      <c r="A318" s="151"/>
      <c r="B318" s="147"/>
      <c r="C318" s="24" t="s">
        <v>106</v>
      </c>
      <c r="D318" s="25" t="s">
        <v>107</v>
      </c>
      <c r="E318" s="26"/>
      <c r="F318" s="26"/>
    </row>
    <row r="319" spans="1:6" s="22" customFormat="1" ht="19.5" customHeight="1" hidden="1">
      <c r="A319" s="151"/>
      <c r="B319" s="147"/>
      <c r="C319" s="24" t="s">
        <v>24</v>
      </c>
      <c r="D319" s="25" t="s">
        <v>25</v>
      </c>
      <c r="E319" s="26"/>
      <c r="F319" s="26"/>
    </row>
    <row r="320" spans="1:6" s="22" customFormat="1" ht="25.5" hidden="1">
      <c r="A320" s="151"/>
      <c r="B320" s="147"/>
      <c r="C320" s="24" t="s">
        <v>112</v>
      </c>
      <c r="D320" s="33" t="s">
        <v>113</v>
      </c>
      <c r="E320" s="26"/>
      <c r="F320" s="26"/>
    </row>
    <row r="321" spans="1:6" s="22" customFormat="1" ht="16.5" customHeight="1" hidden="1">
      <c r="A321" s="151"/>
      <c r="B321" s="147"/>
      <c r="C321" s="24" t="s">
        <v>97</v>
      </c>
      <c r="D321" s="25" t="s">
        <v>98</v>
      </c>
      <c r="E321" s="26"/>
      <c r="F321" s="26"/>
    </row>
    <row r="322" spans="1:6" s="22" customFormat="1" ht="16.5" customHeight="1" hidden="1">
      <c r="A322" s="151"/>
      <c r="B322" s="147"/>
      <c r="C322" s="24" t="s">
        <v>65</v>
      </c>
      <c r="D322" s="25" t="s">
        <v>66</v>
      </c>
      <c r="E322" s="26"/>
      <c r="F322" s="26"/>
    </row>
    <row r="323" spans="1:6" s="22" customFormat="1" ht="16.5" customHeight="1" hidden="1">
      <c r="A323" s="151"/>
      <c r="B323" s="147"/>
      <c r="C323" s="24" t="s">
        <v>26</v>
      </c>
      <c r="D323" s="25" t="s">
        <v>27</v>
      </c>
      <c r="E323" s="26"/>
      <c r="F323" s="26"/>
    </row>
    <row r="324" spans="1:6" s="22" customFormat="1" ht="25.5" hidden="1">
      <c r="A324" s="151"/>
      <c r="B324" s="147"/>
      <c r="C324" s="28" t="s">
        <v>114</v>
      </c>
      <c r="D324" s="33" t="s">
        <v>115</v>
      </c>
      <c r="E324" s="26"/>
      <c r="F324" s="26"/>
    </row>
    <row r="325" spans="1:6" s="16" customFormat="1" ht="19.5" customHeight="1">
      <c r="A325" s="144"/>
      <c r="B325" s="30">
        <v>80104</v>
      </c>
      <c r="C325" s="563" t="s">
        <v>183</v>
      </c>
      <c r="D325" s="564"/>
      <c r="E325" s="31">
        <f>E326</f>
        <v>1500</v>
      </c>
      <c r="F325" s="31">
        <f>F326</f>
        <v>0</v>
      </c>
    </row>
    <row r="326" spans="1:6" s="22" customFormat="1" ht="18.75" customHeight="1">
      <c r="A326" s="151"/>
      <c r="B326" s="46"/>
      <c r="C326" s="158"/>
      <c r="D326" s="174" t="s">
        <v>228</v>
      </c>
      <c r="E326" s="100">
        <v>1500</v>
      </c>
      <c r="F326" s="100">
        <f>SUM(F328:F330)</f>
        <v>0</v>
      </c>
    </row>
    <row r="327" spans="1:6" s="16" customFormat="1" ht="16.5" customHeight="1" hidden="1">
      <c r="A327" s="144"/>
      <c r="B327" s="141"/>
      <c r="C327" s="142"/>
      <c r="D327" s="281" t="s">
        <v>229</v>
      </c>
      <c r="E327" s="375"/>
      <c r="F327" s="287"/>
    </row>
    <row r="328" spans="1:6" s="16" customFormat="1" ht="15.75" customHeight="1" hidden="1">
      <c r="A328" s="144"/>
      <c r="B328" s="141"/>
      <c r="C328" s="241"/>
      <c r="D328" s="306" t="s">
        <v>356</v>
      </c>
      <c r="E328" s="376"/>
      <c r="F328" s="377"/>
    </row>
    <row r="329" spans="1:6" s="16" customFormat="1" ht="17.25" customHeight="1" thickBot="1">
      <c r="A329" s="144"/>
      <c r="B329" s="141"/>
      <c r="C329" s="241"/>
      <c r="D329" s="533" t="s">
        <v>459</v>
      </c>
      <c r="E329" s="533"/>
      <c r="F329" s="581"/>
    </row>
    <row r="330" spans="1:6" s="16" customFormat="1" ht="18.75" customHeight="1" hidden="1">
      <c r="A330" s="144"/>
      <c r="B330" s="141"/>
      <c r="C330" s="241"/>
      <c r="D330" s="253" t="s">
        <v>345</v>
      </c>
      <c r="E330" s="374"/>
      <c r="F330" s="378"/>
    </row>
    <row r="331" spans="1:6" s="22" customFormat="1" ht="18.75" customHeight="1" hidden="1">
      <c r="A331" s="151"/>
      <c r="B331" s="46"/>
      <c r="C331" s="157" t="s">
        <v>22</v>
      </c>
      <c r="D331" s="221" t="s">
        <v>23</v>
      </c>
      <c r="E331" s="44"/>
      <c r="F331" s="44"/>
    </row>
    <row r="332" spans="1:6" s="22" customFormat="1" ht="18.75" customHeight="1" hidden="1">
      <c r="A332" s="151"/>
      <c r="B332" s="146"/>
      <c r="C332" s="159" t="s">
        <v>61</v>
      </c>
      <c r="D332" s="25" t="s">
        <v>62</v>
      </c>
      <c r="E332" s="100"/>
      <c r="F332" s="100"/>
    </row>
    <row r="333" spans="1:6" s="22" customFormat="1" ht="19.5" customHeight="1" hidden="1">
      <c r="A333" s="151"/>
      <c r="B333" s="146"/>
      <c r="C333" s="99" t="s">
        <v>24</v>
      </c>
      <c r="D333" s="177" t="s">
        <v>25</v>
      </c>
      <c r="E333" s="100"/>
      <c r="F333" s="100"/>
    </row>
    <row r="334" spans="1:6" s="16" customFormat="1" ht="19.5" customHeight="1" hidden="1">
      <c r="A334" s="166"/>
      <c r="B334" s="167"/>
      <c r="C334" s="170"/>
      <c r="D334" s="171" t="s">
        <v>235</v>
      </c>
      <c r="E334" s="201"/>
      <c r="F334" s="56"/>
    </row>
    <row r="335" spans="1:6" s="16" customFormat="1" ht="16.5" customHeight="1" hidden="1">
      <c r="A335" s="144"/>
      <c r="B335" s="30">
        <v>80110</v>
      </c>
      <c r="C335" s="29"/>
      <c r="D335" s="30" t="s">
        <v>184</v>
      </c>
      <c r="E335" s="31">
        <f>E337</f>
        <v>0</v>
      </c>
      <c r="F335" s="31">
        <f>F337</f>
        <v>0</v>
      </c>
    </row>
    <row r="336" spans="1:6" s="22" customFormat="1" ht="16.5" customHeight="1" hidden="1">
      <c r="A336" s="151"/>
      <c r="B336" s="146"/>
      <c r="C336" s="19" t="s">
        <v>102</v>
      </c>
      <c r="D336" s="39" t="s">
        <v>103</v>
      </c>
      <c r="E336" s="21"/>
      <c r="F336" s="21"/>
    </row>
    <row r="337" spans="1:6" s="16" customFormat="1" ht="19.5" customHeight="1" hidden="1">
      <c r="A337" s="144"/>
      <c r="B337" s="141"/>
      <c r="C337" s="145"/>
      <c r="D337" s="172" t="s">
        <v>228</v>
      </c>
      <c r="E337" s="290">
        <f>SUM(E339:E340)</f>
        <v>0</v>
      </c>
      <c r="F337" s="290">
        <f>SUM(F339:F340)</f>
        <v>0</v>
      </c>
    </row>
    <row r="338" spans="1:6" s="16" customFormat="1" ht="17.25" customHeight="1" hidden="1">
      <c r="A338" s="144"/>
      <c r="B338" s="141"/>
      <c r="C338" s="142"/>
      <c r="D338" s="582" t="s">
        <v>296</v>
      </c>
      <c r="E338" s="582"/>
      <c r="F338" s="583"/>
    </row>
    <row r="339" spans="1:6" s="16" customFormat="1" ht="16.5" customHeight="1" hidden="1">
      <c r="A339" s="144"/>
      <c r="B339" s="141"/>
      <c r="C339" s="142"/>
      <c r="D339" s="218" t="s">
        <v>229</v>
      </c>
      <c r="E339" s="342"/>
      <c r="F339" s="285"/>
    </row>
    <row r="340" spans="1:6" s="16" customFormat="1" ht="16.5" customHeight="1" hidden="1">
      <c r="A340" s="144"/>
      <c r="B340" s="141"/>
      <c r="C340" s="341"/>
      <c r="D340" s="292" t="s">
        <v>236</v>
      </c>
      <c r="E340" s="212"/>
      <c r="F340" s="242"/>
    </row>
    <row r="341" spans="1:6" s="22" customFormat="1" ht="16.5" customHeight="1" hidden="1">
      <c r="A341" s="151"/>
      <c r="B341" s="46"/>
      <c r="C341" s="158" t="s">
        <v>12</v>
      </c>
      <c r="D341" s="20" t="s">
        <v>13</v>
      </c>
      <c r="E341" s="21"/>
      <c r="F341" s="21"/>
    </row>
    <row r="342" spans="1:6" s="22" customFormat="1" ht="16.5" customHeight="1" hidden="1">
      <c r="A342" s="151"/>
      <c r="B342" s="46"/>
      <c r="C342" s="159" t="s">
        <v>14</v>
      </c>
      <c r="D342" s="25" t="s">
        <v>15</v>
      </c>
      <c r="E342" s="26"/>
      <c r="F342" s="26"/>
    </row>
    <row r="343" spans="1:6" s="22" customFormat="1" ht="16.5" customHeight="1" hidden="1">
      <c r="A343" s="151"/>
      <c r="B343" s="46"/>
      <c r="C343" s="159" t="s">
        <v>16</v>
      </c>
      <c r="D343" s="25" t="s">
        <v>17</v>
      </c>
      <c r="E343" s="26"/>
      <c r="F343" s="26"/>
    </row>
    <row r="344" spans="1:7" s="22" customFormat="1" ht="16.5" customHeight="1" hidden="1">
      <c r="A344" s="151"/>
      <c r="B344" s="46"/>
      <c r="C344" s="159" t="s">
        <v>18</v>
      </c>
      <c r="D344" s="25" t="s">
        <v>19</v>
      </c>
      <c r="E344" s="26"/>
      <c r="F344" s="26"/>
      <c r="G344" s="101"/>
    </row>
    <row r="345" spans="1:7" s="22" customFormat="1" ht="21.75" customHeight="1" hidden="1">
      <c r="A345" s="151"/>
      <c r="B345" s="146"/>
      <c r="C345" s="99" t="s">
        <v>20</v>
      </c>
      <c r="D345" s="177" t="s">
        <v>21</v>
      </c>
      <c r="E345" s="186"/>
      <c r="F345" s="100"/>
      <c r="G345" s="101"/>
    </row>
    <row r="346" spans="1:6" s="22" customFormat="1" ht="16.5" customHeight="1" hidden="1">
      <c r="A346" s="151"/>
      <c r="B346" s="46"/>
      <c r="C346" s="159" t="s">
        <v>22</v>
      </c>
      <c r="D346" s="25" t="s">
        <v>23</v>
      </c>
      <c r="E346" s="26"/>
      <c r="F346" s="26"/>
    </row>
    <row r="347" spans="1:6" s="22" customFormat="1" ht="25.5" hidden="1">
      <c r="A347" s="151"/>
      <c r="B347" s="46"/>
      <c r="C347" s="159" t="s">
        <v>180</v>
      </c>
      <c r="D347" s="33" t="s">
        <v>181</v>
      </c>
      <c r="E347" s="26"/>
      <c r="F347" s="26"/>
    </row>
    <row r="348" spans="1:6" s="22" customFormat="1" ht="16.5" customHeight="1" hidden="1">
      <c r="A348" s="151"/>
      <c r="B348" s="46"/>
      <c r="C348" s="159" t="s">
        <v>61</v>
      </c>
      <c r="D348" s="25" t="s">
        <v>62</v>
      </c>
      <c r="E348" s="26"/>
      <c r="F348" s="26"/>
    </row>
    <row r="349" spans="1:6" s="22" customFormat="1" ht="16.5" customHeight="1" hidden="1">
      <c r="A349" s="151"/>
      <c r="B349" s="46"/>
      <c r="C349" s="159" t="s">
        <v>106</v>
      </c>
      <c r="D349" s="25" t="s">
        <v>107</v>
      </c>
      <c r="E349" s="26"/>
      <c r="F349" s="26"/>
    </row>
    <row r="350" spans="1:6" s="22" customFormat="1" ht="16.5" customHeight="1" hidden="1">
      <c r="A350" s="151"/>
      <c r="B350" s="46"/>
      <c r="C350" s="159" t="s">
        <v>24</v>
      </c>
      <c r="D350" s="25" t="s">
        <v>25</v>
      </c>
      <c r="E350" s="26"/>
      <c r="F350" s="26"/>
    </row>
    <row r="351" spans="1:6" s="22" customFormat="1" ht="16.5" customHeight="1" hidden="1">
      <c r="A351" s="151"/>
      <c r="B351" s="46"/>
      <c r="C351" s="159" t="s">
        <v>108</v>
      </c>
      <c r="D351" s="25" t="s">
        <v>109</v>
      </c>
      <c r="E351" s="26"/>
      <c r="F351" s="26"/>
    </row>
    <row r="352" spans="1:6" s="22" customFormat="1" ht="25.5" hidden="1">
      <c r="A352" s="151"/>
      <c r="B352" s="46"/>
      <c r="C352" s="159" t="s">
        <v>112</v>
      </c>
      <c r="D352" s="33" t="s">
        <v>113</v>
      </c>
      <c r="E352" s="26"/>
      <c r="F352" s="26"/>
    </row>
    <row r="353" spans="1:6" s="22" customFormat="1" ht="16.5" customHeight="1" hidden="1">
      <c r="A353" s="151"/>
      <c r="B353" s="46"/>
      <c r="C353" s="159" t="s">
        <v>97</v>
      </c>
      <c r="D353" s="25" t="s">
        <v>98</v>
      </c>
      <c r="E353" s="26"/>
      <c r="F353" s="26"/>
    </row>
    <row r="354" spans="1:6" s="22" customFormat="1" ht="16.5" customHeight="1" hidden="1">
      <c r="A354" s="151"/>
      <c r="B354" s="46"/>
      <c r="C354" s="159" t="s">
        <v>65</v>
      </c>
      <c r="D354" s="25" t="s">
        <v>66</v>
      </c>
      <c r="E354" s="26"/>
      <c r="F354" s="26"/>
    </row>
    <row r="355" spans="1:6" s="22" customFormat="1" ht="16.5" customHeight="1" hidden="1">
      <c r="A355" s="151"/>
      <c r="B355" s="46"/>
      <c r="C355" s="159" t="s">
        <v>26</v>
      </c>
      <c r="D355" s="25" t="s">
        <v>27</v>
      </c>
      <c r="E355" s="26"/>
      <c r="F355" s="26"/>
    </row>
    <row r="356" spans="1:6" s="22" customFormat="1" ht="25.5" hidden="1">
      <c r="A356" s="151"/>
      <c r="B356" s="46"/>
      <c r="C356" s="159" t="s">
        <v>114</v>
      </c>
      <c r="D356" s="33" t="s">
        <v>115</v>
      </c>
      <c r="E356" s="26"/>
      <c r="F356" s="26"/>
    </row>
    <row r="357" spans="1:6" s="22" customFormat="1" ht="25.5" hidden="1">
      <c r="A357" s="151"/>
      <c r="B357" s="46"/>
      <c r="C357" s="159" t="s">
        <v>116</v>
      </c>
      <c r="D357" s="33" t="s">
        <v>117</v>
      </c>
      <c r="E357" s="26"/>
      <c r="F357" s="26"/>
    </row>
    <row r="358" spans="1:6" s="22" customFormat="1" ht="16.5" customHeight="1" hidden="1">
      <c r="A358" s="151"/>
      <c r="B358" s="46"/>
      <c r="C358" s="160" t="s">
        <v>35</v>
      </c>
      <c r="D358" s="25" t="s">
        <v>36</v>
      </c>
      <c r="E358" s="26"/>
      <c r="F358" s="26"/>
    </row>
    <row r="359" spans="1:6" s="16" customFormat="1" ht="17.25" customHeight="1" hidden="1">
      <c r="A359" s="73"/>
      <c r="B359" s="30">
        <v>80113</v>
      </c>
      <c r="C359" s="29"/>
      <c r="D359" s="30" t="s">
        <v>185</v>
      </c>
      <c r="E359" s="31">
        <f>E360</f>
        <v>0</v>
      </c>
      <c r="F359" s="31">
        <f>F360</f>
        <v>0</v>
      </c>
    </row>
    <row r="360" spans="1:6" s="22" customFormat="1" ht="19.5" customHeight="1" hidden="1">
      <c r="A360" s="151"/>
      <c r="B360" s="46"/>
      <c r="C360" s="158"/>
      <c r="D360" s="174" t="s">
        <v>241</v>
      </c>
      <c r="E360" s="100">
        <f>E361</f>
        <v>0</v>
      </c>
      <c r="F360" s="100"/>
    </row>
    <row r="361" spans="1:6" s="16" customFormat="1" ht="16.5" customHeight="1" hidden="1">
      <c r="A361" s="144"/>
      <c r="B361" s="141"/>
      <c r="C361" s="142"/>
      <c r="D361" s="281" t="s">
        <v>229</v>
      </c>
      <c r="E361" s="375"/>
      <c r="F361" s="287"/>
    </row>
    <row r="362" spans="1:6" s="16" customFormat="1" ht="15.75" customHeight="1" hidden="1">
      <c r="A362" s="166"/>
      <c r="B362" s="167"/>
      <c r="C362" s="241"/>
      <c r="D362" s="253"/>
      <c r="E362" s="374"/>
      <c r="F362" s="312"/>
    </row>
    <row r="363" spans="1:6" s="22" customFormat="1" ht="18.75" customHeight="1" hidden="1">
      <c r="A363" s="151"/>
      <c r="B363" s="46"/>
      <c r="C363" s="160" t="s">
        <v>35</v>
      </c>
      <c r="D363" s="174" t="s">
        <v>227</v>
      </c>
      <c r="E363" s="100"/>
      <c r="F363" s="100"/>
    </row>
    <row r="364" spans="1:6" s="22" customFormat="1" ht="14.25" customHeight="1" hidden="1">
      <c r="A364" s="250"/>
      <c r="B364" s="251"/>
      <c r="C364" s="299" t="s">
        <v>118</v>
      </c>
      <c r="D364" s="577" t="s">
        <v>233</v>
      </c>
      <c r="E364" s="577"/>
      <c r="F364" s="578"/>
    </row>
    <row r="365" spans="1:6" s="22" customFormat="1" ht="16.5" customHeight="1" hidden="1">
      <c r="A365" s="151"/>
      <c r="B365" s="46"/>
      <c r="C365" s="158" t="s">
        <v>12</v>
      </c>
      <c r="D365" s="20" t="s">
        <v>13</v>
      </c>
      <c r="E365" s="21"/>
      <c r="F365" s="21"/>
    </row>
    <row r="366" spans="1:6" s="22" customFormat="1" ht="16.5" customHeight="1" hidden="1">
      <c r="A366" s="151"/>
      <c r="B366" s="46"/>
      <c r="C366" s="159" t="s">
        <v>14</v>
      </c>
      <c r="D366" s="25" t="s">
        <v>15</v>
      </c>
      <c r="E366" s="26"/>
      <c r="F366" s="26"/>
    </row>
    <row r="367" spans="1:6" s="22" customFormat="1" ht="16.5" customHeight="1" hidden="1">
      <c r="A367" s="151"/>
      <c r="B367" s="46"/>
      <c r="C367" s="159" t="s">
        <v>16</v>
      </c>
      <c r="D367" s="25" t="s">
        <v>17</v>
      </c>
      <c r="E367" s="26"/>
      <c r="F367" s="26"/>
    </row>
    <row r="368" spans="1:7" s="22" customFormat="1" ht="16.5" customHeight="1" hidden="1">
      <c r="A368" s="151"/>
      <c r="B368" s="46"/>
      <c r="C368" s="159" t="s">
        <v>18</v>
      </c>
      <c r="D368" s="25" t="s">
        <v>19</v>
      </c>
      <c r="E368" s="26"/>
      <c r="F368" s="26"/>
      <c r="G368" s="101"/>
    </row>
    <row r="369" spans="1:7" s="22" customFormat="1" ht="16.5" customHeight="1" hidden="1">
      <c r="A369" s="151"/>
      <c r="B369" s="46"/>
      <c r="C369" s="159" t="s">
        <v>20</v>
      </c>
      <c r="D369" s="25" t="s">
        <v>186</v>
      </c>
      <c r="E369" s="26"/>
      <c r="F369" s="26"/>
      <c r="G369" s="101"/>
    </row>
    <row r="370" spans="1:6" s="22" customFormat="1" ht="16.5" customHeight="1" hidden="1">
      <c r="A370" s="151"/>
      <c r="B370" s="46"/>
      <c r="C370" s="159" t="s">
        <v>22</v>
      </c>
      <c r="D370" s="25" t="s">
        <v>23</v>
      </c>
      <c r="E370" s="26"/>
      <c r="F370" s="26"/>
    </row>
    <row r="371" spans="1:6" s="22" customFormat="1" ht="16.5" customHeight="1" hidden="1">
      <c r="A371" s="151"/>
      <c r="B371" s="46"/>
      <c r="C371" s="160" t="s">
        <v>70</v>
      </c>
      <c r="D371" s="25" t="s">
        <v>71</v>
      </c>
      <c r="E371" s="26"/>
      <c r="F371" s="26"/>
    </row>
    <row r="372" spans="1:6" s="22" customFormat="1" ht="19.5" customHeight="1" hidden="1">
      <c r="A372" s="151"/>
      <c r="B372" s="46"/>
      <c r="C372" s="158"/>
      <c r="D372" s="174" t="s">
        <v>228</v>
      </c>
      <c r="E372" s="100">
        <f>E374</f>
        <v>0</v>
      </c>
      <c r="F372" s="100">
        <f>F374+F375</f>
        <v>0</v>
      </c>
    </row>
    <row r="373" spans="1:6" s="16" customFormat="1" ht="15.75" customHeight="1" hidden="1">
      <c r="A373" s="144"/>
      <c r="B373" s="141"/>
      <c r="C373" s="241"/>
      <c r="D373" s="577" t="s">
        <v>263</v>
      </c>
      <c r="E373" s="577"/>
      <c r="F373" s="578"/>
    </row>
    <row r="374" spans="1:6" s="22" customFormat="1" ht="16.5" customHeight="1" hidden="1">
      <c r="A374" s="151"/>
      <c r="B374" s="46"/>
      <c r="C374" s="99" t="s">
        <v>24</v>
      </c>
      <c r="D374" s="177" t="s">
        <v>25</v>
      </c>
      <c r="E374" s="100">
        <f>SUM(E375:E376)</f>
        <v>0</v>
      </c>
      <c r="F374" s="100"/>
    </row>
    <row r="375" spans="1:6" s="16" customFormat="1" ht="15.75" customHeight="1" hidden="1">
      <c r="A375" s="144"/>
      <c r="B375" s="141"/>
      <c r="C375" s="142"/>
      <c r="D375" s="218" t="s">
        <v>257</v>
      </c>
      <c r="E375" s="212"/>
      <c r="F375" s="79"/>
    </row>
    <row r="376" spans="1:6" s="16" customFormat="1" ht="15.75" customHeight="1" hidden="1">
      <c r="A376" s="144"/>
      <c r="B376" s="141"/>
      <c r="C376" s="142"/>
      <c r="D376" s="215" t="s">
        <v>258</v>
      </c>
      <c r="E376" s="212"/>
      <c r="F376" s="212"/>
    </row>
    <row r="377" spans="1:6" s="22" customFormat="1" ht="16.5" customHeight="1" hidden="1">
      <c r="A377" s="151"/>
      <c r="B377" s="46"/>
      <c r="C377" s="157" t="s">
        <v>97</v>
      </c>
      <c r="D377" s="221" t="s">
        <v>98</v>
      </c>
      <c r="E377" s="44"/>
      <c r="F377" s="44"/>
    </row>
    <row r="378" spans="1:6" s="22" customFormat="1" ht="8.25" customHeight="1" hidden="1">
      <c r="A378" s="151"/>
      <c r="B378" s="46"/>
      <c r="C378" s="47"/>
      <c r="D378" s="48"/>
      <c r="E378" s="49"/>
      <c r="F378" s="49"/>
    </row>
    <row r="379" spans="1:6" s="6" customFormat="1" ht="7.5" customHeight="1" hidden="1">
      <c r="A379" s="152">
        <v>1</v>
      </c>
      <c r="B379" s="223">
        <v>2</v>
      </c>
      <c r="C379" s="150">
        <v>3</v>
      </c>
      <c r="D379" s="50">
        <v>4</v>
      </c>
      <c r="E379" s="50">
        <v>5</v>
      </c>
      <c r="F379" s="50">
        <v>6</v>
      </c>
    </row>
    <row r="380" spans="1:6" s="22" customFormat="1" ht="16.5" customHeight="1" hidden="1">
      <c r="A380" s="151"/>
      <c r="B380" s="46"/>
      <c r="C380" s="159" t="s">
        <v>65</v>
      </c>
      <c r="D380" s="25" t="s">
        <v>66</v>
      </c>
      <c r="E380" s="26"/>
      <c r="F380" s="26"/>
    </row>
    <row r="381" spans="1:6" s="22" customFormat="1" ht="16.5" customHeight="1" hidden="1">
      <c r="A381" s="151"/>
      <c r="B381" s="46"/>
      <c r="C381" s="160" t="s">
        <v>26</v>
      </c>
      <c r="D381" s="25" t="s">
        <v>27</v>
      </c>
      <c r="E381" s="26"/>
      <c r="F381" s="26"/>
    </row>
    <row r="382" spans="1:6" s="16" customFormat="1" ht="19.5" customHeight="1" hidden="1">
      <c r="A382" s="151"/>
      <c r="B382" s="210">
        <v>80146</v>
      </c>
      <c r="C382" s="29"/>
      <c r="D382" s="30" t="s">
        <v>187</v>
      </c>
      <c r="E382" s="31">
        <f>E383</f>
        <v>0</v>
      </c>
      <c r="F382" s="31">
        <f>F383</f>
        <v>0</v>
      </c>
    </row>
    <row r="383" spans="1:6" s="22" customFormat="1" ht="19.5" customHeight="1" hidden="1">
      <c r="A383" s="151"/>
      <c r="B383" s="146"/>
      <c r="C383" s="38" t="s">
        <v>24</v>
      </c>
      <c r="D383" s="20" t="s">
        <v>25</v>
      </c>
      <c r="E383" s="21"/>
      <c r="F383" s="21"/>
    </row>
    <row r="384" spans="1:6" s="16" customFormat="1" ht="19.5" customHeight="1" hidden="1">
      <c r="A384" s="151"/>
      <c r="B384" s="30">
        <v>80195</v>
      </c>
      <c r="C384" s="29"/>
      <c r="D384" s="30" t="s">
        <v>48</v>
      </c>
      <c r="E384" s="31">
        <f>E390</f>
        <v>0</v>
      </c>
      <c r="F384" s="31">
        <f>F385</f>
        <v>0</v>
      </c>
    </row>
    <row r="385" spans="1:6" s="22" customFormat="1" ht="16.5" customHeight="1" hidden="1">
      <c r="A385" s="151"/>
      <c r="B385" s="46"/>
      <c r="C385" s="158"/>
      <c r="D385" s="174" t="s">
        <v>228</v>
      </c>
      <c r="E385" s="100">
        <f>SUM(E386:E387)</f>
        <v>0</v>
      </c>
      <c r="F385" s="100">
        <f>F386+F388</f>
        <v>0</v>
      </c>
    </row>
    <row r="386" spans="1:6" s="16" customFormat="1" ht="15.75" customHeight="1" hidden="1">
      <c r="A386" s="144"/>
      <c r="B386" s="141"/>
      <c r="C386" s="219"/>
      <c r="D386" s="229" t="s">
        <v>328</v>
      </c>
      <c r="E386" s="230"/>
      <c r="F386" s="287"/>
    </row>
    <row r="387" spans="1:6" s="22" customFormat="1" ht="18.75" customHeight="1" hidden="1">
      <c r="A387" s="151"/>
      <c r="B387" s="46"/>
      <c r="C387" s="159" t="s">
        <v>35</v>
      </c>
      <c r="D387" s="133" t="s">
        <v>227</v>
      </c>
      <c r="E387" s="26"/>
      <c r="F387" s="169"/>
    </row>
    <row r="388" spans="1:6" s="16" customFormat="1" ht="15.75" customHeight="1" hidden="1">
      <c r="A388" s="144"/>
      <c r="B388" s="141"/>
      <c r="C388" s="219"/>
      <c r="D388" s="292" t="s">
        <v>236</v>
      </c>
      <c r="E388" s="212"/>
      <c r="F388" s="242"/>
    </row>
    <row r="389" spans="1:6" s="22" customFormat="1" ht="25.5" customHeight="1" hidden="1">
      <c r="A389" s="151"/>
      <c r="B389" s="46"/>
      <c r="C389" s="160" t="s">
        <v>118</v>
      </c>
      <c r="D389" s="134" t="s">
        <v>3</v>
      </c>
      <c r="E389" s="135"/>
      <c r="F389" s="136"/>
    </row>
    <row r="390" spans="1:6" s="22" customFormat="1" ht="19.5" customHeight="1" hidden="1" thickBot="1">
      <c r="A390" s="151"/>
      <c r="B390" s="146"/>
      <c r="C390" s="38" t="s">
        <v>26</v>
      </c>
      <c r="D390" s="20" t="s">
        <v>27</v>
      </c>
      <c r="E390" s="21"/>
      <c r="F390" s="21"/>
    </row>
    <row r="391" spans="1:6" s="11" customFormat="1" ht="24.75" customHeight="1" thickBot="1">
      <c r="A391" s="261">
        <v>851</v>
      </c>
      <c r="B391" s="565" t="s">
        <v>188</v>
      </c>
      <c r="C391" s="566"/>
      <c r="D391" s="567"/>
      <c r="E391" s="272">
        <f>E404+E392</f>
        <v>31800</v>
      </c>
      <c r="F391" s="272">
        <f>F404+F392</f>
        <v>152800</v>
      </c>
    </row>
    <row r="392" spans="1:6" s="16" customFormat="1" ht="19.5" customHeight="1">
      <c r="A392" s="144"/>
      <c r="B392" s="55">
        <v>85121</v>
      </c>
      <c r="C392" s="170"/>
      <c r="D392" s="55" t="s">
        <v>189</v>
      </c>
      <c r="E392" s="56">
        <f>E398</f>
        <v>0</v>
      </c>
      <c r="F392" s="56">
        <f>F398</f>
        <v>121000</v>
      </c>
    </row>
    <row r="393" spans="1:6" s="16" customFormat="1" ht="38.25" hidden="1">
      <c r="A393" s="144"/>
      <c r="B393" s="141"/>
      <c r="C393" s="158" t="s">
        <v>190</v>
      </c>
      <c r="D393" s="39" t="s">
        <v>69</v>
      </c>
      <c r="E393" s="37"/>
      <c r="F393" s="37"/>
    </row>
    <row r="394" spans="1:6" s="22" customFormat="1" ht="38.25" hidden="1">
      <c r="A394" s="151"/>
      <c r="B394" s="164"/>
      <c r="C394" s="179">
        <v>6298</v>
      </c>
      <c r="D394" s="33" t="s">
        <v>34</v>
      </c>
      <c r="E394" s="34"/>
      <c r="F394" s="34"/>
    </row>
    <row r="395" spans="1:6" s="22" customFormat="1" ht="51" hidden="1">
      <c r="A395" s="151"/>
      <c r="B395" s="46"/>
      <c r="C395" s="159" t="s">
        <v>191</v>
      </c>
      <c r="D395" s="33" t="s">
        <v>192</v>
      </c>
      <c r="E395" s="26"/>
      <c r="F395" s="26"/>
    </row>
    <row r="396" spans="1:6" s="22" customFormat="1" ht="21" customHeight="1" hidden="1">
      <c r="A396" s="151"/>
      <c r="B396" s="46"/>
      <c r="C396" s="155" t="s">
        <v>24</v>
      </c>
      <c r="D396" s="174" t="s">
        <v>228</v>
      </c>
      <c r="E396" s="100"/>
      <c r="F396" s="100"/>
    </row>
    <row r="397" spans="1:6" s="16" customFormat="1" ht="25.5" hidden="1">
      <c r="A397" s="144"/>
      <c r="B397" s="141"/>
      <c r="C397" s="142"/>
      <c r="D397" s="281" t="s">
        <v>318</v>
      </c>
      <c r="E397" s="285"/>
      <c r="F397" s="285"/>
    </row>
    <row r="398" spans="1:6" s="22" customFormat="1" ht="19.5" customHeight="1">
      <c r="A398" s="151"/>
      <c r="B398" s="46"/>
      <c r="C398" s="159" t="s">
        <v>35</v>
      </c>
      <c r="D398" s="174" t="s">
        <v>227</v>
      </c>
      <c r="E398" s="225"/>
      <c r="F398" s="225">
        <v>121000</v>
      </c>
    </row>
    <row r="399" spans="1:6" s="16" customFormat="1" ht="27" customHeight="1">
      <c r="A399" s="144"/>
      <c r="B399" s="141"/>
      <c r="C399" s="142"/>
      <c r="D399" s="561" t="s">
        <v>422</v>
      </c>
      <c r="E399" s="561"/>
      <c r="F399" s="562"/>
    </row>
    <row r="400" spans="1:7" s="22" customFormat="1" ht="16.5" customHeight="1" hidden="1">
      <c r="A400" s="151"/>
      <c r="B400" s="46"/>
      <c r="C400" s="159" t="s">
        <v>37</v>
      </c>
      <c r="D400" s="33" t="s">
        <v>36</v>
      </c>
      <c r="E400" s="26"/>
      <c r="F400" s="26"/>
      <c r="G400" s="16"/>
    </row>
    <row r="401" spans="1:7" s="22" customFormat="1" ht="16.5" customHeight="1" hidden="1">
      <c r="A401" s="151"/>
      <c r="B401" s="46"/>
      <c r="C401" s="160" t="s">
        <v>120</v>
      </c>
      <c r="D401" s="33" t="s">
        <v>36</v>
      </c>
      <c r="E401" s="26"/>
      <c r="F401" s="26"/>
      <c r="G401" s="16"/>
    </row>
    <row r="402" spans="1:6" s="16" customFormat="1" ht="19.5" customHeight="1" hidden="1">
      <c r="A402" s="144"/>
      <c r="B402" s="141">
        <v>85153</v>
      </c>
      <c r="C402" s="260"/>
      <c r="D402" s="30" t="s">
        <v>193</v>
      </c>
      <c r="E402" s="31">
        <f>E403</f>
        <v>0</v>
      </c>
      <c r="F402" s="31">
        <f>F403</f>
        <v>0</v>
      </c>
    </row>
    <row r="403" spans="1:6" s="16" customFormat="1" ht="20.25" customHeight="1" hidden="1">
      <c r="A403" s="144"/>
      <c r="B403" s="141"/>
      <c r="C403" s="155" t="s">
        <v>24</v>
      </c>
      <c r="D403" s="39" t="s">
        <v>25</v>
      </c>
      <c r="E403" s="21"/>
      <c r="F403" s="21"/>
    </row>
    <row r="404" spans="1:7" s="16" customFormat="1" ht="18.75" customHeight="1">
      <c r="A404" s="144"/>
      <c r="B404" s="30">
        <v>85154</v>
      </c>
      <c r="C404" s="260"/>
      <c r="D404" s="30" t="s">
        <v>194</v>
      </c>
      <c r="E404" s="194">
        <f>E405</f>
        <v>31800</v>
      </c>
      <c r="F404" s="194">
        <f>F405</f>
        <v>31800</v>
      </c>
      <c r="G404" s="520">
        <f>E404-F404</f>
        <v>0</v>
      </c>
    </row>
    <row r="405" spans="1:6" s="22" customFormat="1" ht="18.75" customHeight="1">
      <c r="A405" s="151"/>
      <c r="B405" s="46"/>
      <c r="C405" s="155" t="s">
        <v>24</v>
      </c>
      <c r="D405" s="174" t="s">
        <v>228</v>
      </c>
      <c r="E405" s="199">
        <f>SUM(E406:E410)</f>
        <v>31800</v>
      </c>
      <c r="F405" s="199">
        <f>SUM(F406:F410)</f>
        <v>31800</v>
      </c>
    </row>
    <row r="406" spans="1:6" s="16" customFormat="1" ht="17.25" customHeight="1" hidden="1">
      <c r="A406" s="144"/>
      <c r="B406" s="141"/>
      <c r="C406" s="241"/>
      <c r="D406" s="281" t="s">
        <v>328</v>
      </c>
      <c r="E406" s="515"/>
      <c r="F406" s="515"/>
    </row>
    <row r="407" spans="1:6" s="16" customFormat="1" ht="17.25" customHeight="1">
      <c r="A407" s="144"/>
      <c r="B407" s="141"/>
      <c r="C407" s="142"/>
      <c r="D407" s="218" t="s">
        <v>236</v>
      </c>
      <c r="E407" s="516">
        <f>31800-E408</f>
        <v>14000</v>
      </c>
      <c r="F407" s="516">
        <f>31800-F409</f>
        <v>19800</v>
      </c>
    </row>
    <row r="408" spans="1:6" s="22" customFormat="1" ht="17.25" customHeight="1">
      <c r="A408" s="151"/>
      <c r="B408" s="161"/>
      <c r="C408" s="245" t="s">
        <v>218</v>
      </c>
      <c r="D408" s="249" t="s">
        <v>451</v>
      </c>
      <c r="E408" s="517">
        <v>17800</v>
      </c>
      <c r="F408" s="518"/>
    </row>
    <row r="409" spans="1:6" s="22" customFormat="1" ht="17.25" customHeight="1" thickBot="1">
      <c r="A409" s="151"/>
      <c r="B409" s="161"/>
      <c r="C409" s="245" t="s">
        <v>218</v>
      </c>
      <c r="D409" s="249" t="s">
        <v>452</v>
      </c>
      <c r="E409" s="519"/>
      <c r="F409" s="522">
        <v>12000</v>
      </c>
    </row>
    <row r="410" spans="1:6" s="22" customFormat="1" ht="17.25" customHeight="1" hidden="1">
      <c r="A410" s="151"/>
      <c r="B410" s="161"/>
      <c r="C410" s="245" t="s">
        <v>218</v>
      </c>
      <c r="D410" s="249"/>
      <c r="E410" s="247"/>
      <c r="F410" s="510"/>
    </row>
    <row r="411" spans="1:6" s="16" customFormat="1" ht="51" hidden="1">
      <c r="A411" s="144"/>
      <c r="B411" s="141"/>
      <c r="C411" s="283" t="s">
        <v>195</v>
      </c>
      <c r="D411" s="104" t="s">
        <v>196</v>
      </c>
      <c r="E411" s="105"/>
      <c r="F411" s="106"/>
    </row>
    <row r="412" spans="1:6" s="16" customFormat="1" ht="38.25" hidden="1">
      <c r="A412" s="144"/>
      <c r="B412" s="141"/>
      <c r="C412" s="284" t="s">
        <v>197</v>
      </c>
      <c r="D412" s="109" t="s">
        <v>198</v>
      </c>
      <c r="E412" s="110"/>
      <c r="F412" s="111"/>
    </row>
    <row r="413" spans="1:6" s="16" customFormat="1" ht="17.25" customHeight="1" hidden="1">
      <c r="A413" s="144"/>
      <c r="B413" s="141"/>
      <c r="C413" s="284" t="s">
        <v>20</v>
      </c>
      <c r="D413" s="109" t="s">
        <v>21</v>
      </c>
      <c r="E413" s="110"/>
      <c r="F413" s="111"/>
    </row>
    <row r="414" spans="1:6" s="16" customFormat="1" ht="17.25" customHeight="1" hidden="1">
      <c r="A414" s="144"/>
      <c r="B414" s="141"/>
      <c r="C414" s="284" t="s">
        <v>22</v>
      </c>
      <c r="D414" s="109" t="s">
        <v>23</v>
      </c>
      <c r="E414" s="110"/>
      <c r="F414" s="111"/>
    </row>
    <row r="415" spans="1:6" s="16" customFormat="1" ht="17.25" customHeight="1" hidden="1">
      <c r="A415" s="144"/>
      <c r="B415" s="141"/>
      <c r="C415" s="284" t="s">
        <v>95</v>
      </c>
      <c r="D415" s="109" t="s">
        <v>96</v>
      </c>
      <c r="E415" s="110"/>
      <c r="F415" s="111"/>
    </row>
    <row r="416" spans="1:6" s="16" customFormat="1" ht="17.25" customHeight="1" hidden="1">
      <c r="A416" s="144"/>
      <c r="B416" s="141"/>
      <c r="C416" s="284" t="s">
        <v>61</v>
      </c>
      <c r="D416" s="109" t="s">
        <v>62</v>
      </c>
      <c r="E416" s="110"/>
      <c r="F416" s="111"/>
    </row>
    <row r="417" spans="1:6" s="16" customFormat="1" ht="17.25" customHeight="1" hidden="1">
      <c r="A417" s="144"/>
      <c r="B417" s="141"/>
      <c r="C417" s="159" t="s">
        <v>24</v>
      </c>
      <c r="D417" s="36" t="s">
        <v>25</v>
      </c>
      <c r="E417" s="34"/>
      <c r="F417" s="34"/>
    </row>
    <row r="418" spans="1:6" s="16" customFormat="1" ht="17.25" customHeight="1" hidden="1" thickBot="1">
      <c r="A418" s="58"/>
      <c r="B418" s="102"/>
      <c r="C418" s="38" t="s">
        <v>97</v>
      </c>
      <c r="D418" s="39" t="s">
        <v>98</v>
      </c>
      <c r="E418" s="21"/>
      <c r="F418" s="21"/>
    </row>
    <row r="419" spans="1:7" s="11" customFormat="1" ht="18.75" customHeight="1" thickBot="1">
      <c r="A419" s="261">
        <v>852</v>
      </c>
      <c r="B419" s="565" t="s">
        <v>199</v>
      </c>
      <c r="C419" s="566"/>
      <c r="D419" s="567"/>
      <c r="E419" s="10">
        <f>E420+E423+E428+E432+E438+E446+E455+E452</f>
        <v>4400</v>
      </c>
      <c r="F419" s="153">
        <f>F420+F423+F428+F432+F438+F446+F455</f>
        <v>0</v>
      </c>
      <c r="G419" s="282">
        <f>E419-F419</f>
        <v>4400</v>
      </c>
    </row>
    <row r="420" spans="1:7" s="16" customFormat="1" ht="16.5" customHeight="1" hidden="1">
      <c r="A420" s="144"/>
      <c r="B420" s="280">
        <v>85202</v>
      </c>
      <c r="C420" s="170"/>
      <c r="D420" s="87" t="s">
        <v>200</v>
      </c>
      <c r="E420" s="56">
        <f>E422</f>
        <v>0</v>
      </c>
      <c r="F420" s="273">
        <f>F421</f>
        <v>0</v>
      </c>
      <c r="G420" s="114"/>
    </row>
    <row r="421" spans="1:6" s="22" customFormat="1" ht="20.25" customHeight="1" hidden="1">
      <c r="A421" s="151"/>
      <c r="B421" s="164"/>
      <c r="C421" s="158" t="s">
        <v>204</v>
      </c>
      <c r="D421" s="174" t="s">
        <v>241</v>
      </c>
      <c r="E421" s="199"/>
      <c r="F421" s="199"/>
    </row>
    <row r="422" spans="1:6" s="22" customFormat="1" ht="42.75" customHeight="1" hidden="1">
      <c r="A422" s="151"/>
      <c r="B422" s="164"/>
      <c r="C422" s="155" t="s">
        <v>201</v>
      </c>
      <c r="D422" s="39" t="s">
        <v>202</v>
      </c>
      <c r="E422" s="21"/>
      <c r="F422" s="21"/>
    </row>
    <row r="423" spans="1:6" s="16" customFormat="1" ht="42.75" hidden="1">
      <c r="A423" s="144"/>
      <c r="B423" s="30">
        <v>85212</v>
      </c>
      <c r="C423" s="260"/>
      <c r="D423" s="85" t="s">
        <v>203</v>
      </c>
      <c r="E423" s="31">
        <f>SUM(E426:E427)</f>
        <v>0</v>
      </c>
      <c r="F423" s="31">
        <f>F424</f>
        <v>0</v>
      </c>
    </row>
    <row r="424" spans="1:6" s="22" customFormat="1" ht="20.25" customHeight="1" hidden="1">
      <c r="A424" s="151"/>
      <c r="B424" s="164"/>
      <c r="C424" s="158" t="s">
        <v>204</v>
      </c>
      <c r="D424" s="174" t="s">
        <v>289</v>
      </c>
      <c r="E424" s="100"/>
      <c r="F424" s="100"/>
    </row>
    <row r="425" spans="1:6" s="22" customFormat="1" ht="27.75" customHeight="1" hidden="1">
      <c r="A425" s="250"/>
      <c r="B425" s="298"/>
      <c r="C425" s="299"/>
      <c r="D425" s="577" t="s">
        <v>298</v>
      </c>
      <c r="E425" s="577"/>
      <c r="F425" s="578"/>
    </row>
    <row r="426" spans="1:6" s="22" customFormat="1" ht="51" hidden="1">
      <c r="A426" s="151"/>
      <c r="B426" s="164"/>
      <c r="C426" s="157" t="s">
        <v>88</v>
      </c>
      <c r="D426" s="43" t="s">
        <v>89</v>
      </c>
      <c r="E426" s="44"/>
      <c r="F426" s="44"/>
    </row>
    <row r="427" spans="1:6" s="22" customFormat="1" ht="51" hidden="1">
      <c r="A427" s="151"/>
      <c r="B427" s="164"/>
      <c r="C427" s="159" t="s">
        <v>90</v>
      </c>
      <c r="D427" s="36" t="s">
        <v>91</v>
      </c>
      <c r="E427" s="34"/>
      <c r="F427" s="26"/>
    </row>
    <row r="428" spans="1:6" s="16" customFormat="1" ht="76.5" customHeight="1" hidden="1">
      <c r="A428" s="144"/>
      <c r="B428" s="30">
        <v>85213</v>
      </c>
      <c r="C428" s="260"/>
      <c r="D428" s="85" t="s">
        <v>303</v>
      </c>
      <c r="E428" s="31">
        <f>E429+E430</f>
        <v>0</v>
      </c>
      <c r="F428" s="31">
        <f>F429+F430</f>
        <v>0</v>
      </c>
    </row>
    <row r="429" spans="1:6" s="22" customFormat="1" ht="20.25" customHeight="1" hidden="1">
      <c r="A429" s="151"/>
      <c r="B429" s="164"/>
      <c r="C429" s="158" t="s">
        <v>204</v>
      </c>
      <c r="D429" s="174" t="s">
        <v>289</v>
      </c>
      <c r="E429" s="100"/>
      <c r="F429" s="100"/>
    </row>
    <row r="430" spans="1:6" s="22" customFormat="1" ht="20.25" customHeight="1" hidden="1">
      <c r="A430" s="151"/>
      <c r="B430" s="164"/>
      <c r="C430" s="158" t="s">
        <v>204</v>
      </c>
      <c r="D430" s="174" t="s">
        <v>241</v>
      </c>
      <c r="E430" s="100"/>
      <c r="F430" s="100"/>
    </row>
    <row r="431" spans="1:6" s="22" customFormat="1" ht="27.75" customHeight="1" hidden="1">
      <c r="A431" s="250"/>
      <c r="B431" s="298"/>
      <c r="C431" s="299"/>
      <c r="D431" s="577" t="s">
        <v>305</v>
      </c>
      <c r="E431" s="577"/>
      <c r="F431" s="578"/>
    </row>
    <row r="432" spans="1:6" s="16" customFormat="1" ht="28.5" hidden="1">
      <c r="A432" s="144"/>
      <c r="B432" s="30">
        <v>85214</v>
      </c>
      <c r="C432" s="260"/>
      <c r="D432" s="85" t="s">
        <v>304</v>
      </c>
      <c r="E432" s="31">
        <f>E433+E434</f>
        <v>0</v>
      </c>
      <c r="F432" s="31">
        <f>F433+F434</f>
        <v>0</v>
      </c>
    </row>
    <row r="433" spans="1:6" s="22" customFormat="1" ht="20.25" customHeight="1" hidden="1">
      <c r="A433" s="151"/>
      <c r="B433" s="164"/>
      <c r="C433" s="158" t="s">
        <v>204</v>
      </c>
      <c r="D433" s="174" t="s">
        <v>289</v>
      </c>
      <c r="E433" s="100"/>
      <c r="F433" s="100"/>
    </row>
    <row r="434" spans="1:6" s="22" customFormat="1" ht="20.25" customHeight="1" hidden="1">
      <c r="A434" s="151"/>
      <c r="B434" s="164"/>
      <c r="C434" s="158" t="s">
        <v>204</v>
      </c>
      <c r="D434" s="174" t="s">
        <v>241</v>
      </c>
      <c r="E434" s="100"/>
      <c r="F434" s="100"/>
    </row>
    <row r="435" spans="1:6" s="22" customFormat="1" ht="24.75" customHeight="1" hidden="1">
      <c r="A435" s="250"/>
      <c r="B435" s="298"/>
      <c r="C435" s="299"/>
      <c r="D435" s="577" t="s">
        <v>340</v>
      </c>
      <c r="E435" s="577"/>
      <c r="F435" s="578"/>
    </row>
    <row r="436" spans="1:6" s="22" customFormat="1" ht="51" hidden="1">
      <c r="A436" s="151"/>
      <c r="B436" s="164"/>
      <c r="C436" s="158" t="s">
        <v>88</v>
      </c>
      <c r="D436" s="59" t="s">
        <v>89</v>
      </c>
      <c r="E436" s="37"/>
      <c r="F436" s="21"/>
    </row>
    <row r="437" spans="1:6" s="22" customFormat="1" ht="25.5" hidden="1">
      <c r="A437" s="151"/>
      <c r="B437" s="164"/>
      <c r="C437" s="159" t="s">
        <v>204</v>
      </c>
      <c r="D437" s="36" t="s">
        <v>205</v>
      </c>
      <c r="E437" s="34"/>
      <c r="F437" s="26"/>
    </row>
    <row r="438" spans="1:6" s="16" customFormat="1" ht="18" customHeight="1">
      <c r="A438" s="144"/>
      <c r="B438" s="30">
        <v>85219</v>
      </c>
      <c r="C438" s="260"/>
      <c r="D438" s="30" t="s">
        <v>206</v>
      </c>
      <c r="E438" s="31">
        <f>E439</f>
        <v>4400</v>
      </c>
      <c r="F438" s="31">
        <f>F445</f>
        <v>0</v>
      </c>
    </row>
    <row r="439" spans="1:6" s="22" customFormat="1" ht="20.25" customHeight="1">
      <c r="A439" s="151"/>
      <c r="B439" s="164"/>
      <c r="C439" s="158" t="s">
        <v>204</v>
      </c>
      <c r="D439" s="174" t="s">
        <v>228</v>
      </c>
      <c r="E439" s="100">
        <f>E444</f>
        <v>4400</v>
      </c>
      <c r="F439" s="199"/>
    </row>
    <row r="440" spans="1:6" s="16" customFormat="1" ht="24.75" customHeight="1">
      <c r="A440" s="144"/>
      <c r="B440" s="141"/>
      <c r="C440" s="241"/>
      <c r="D440" s="571" t="s">
        <v>447</v>
      </c>
      <c r="E440" s="571"/>
      <c r="F440" s="572"/>
    </row>
    <row r="441" spans="1:6" s="16" customFormat="1" ht="24" customHeight="1" hidden="1">
      <c r="A441" s="144"/>
      <c r="B441" s="141"/>
      <c r="C441" s="142"/>
      <c r="D441" s="218" t="s">
        <v>288</v>
      </c>
      <c r="E441" s="275"/>
      <c r="F441" s="79"/>
    </row>
    <row r="442" spans="1:6" s="16" customFormat="1" ht="15.75" customHeight="1" hidden="1">
      <c r="A442" s="144"/>
      <c r="B442" s="141"/>
      <c r="C442" s="142"/>
      <c r="D442" s="218" t="s">
        <v>287</v>
      </c>
      <c r="E442" s="278"/>
      <c r="F442" s="79"/>
    </row>
    <row r="443" spans="1:6" s="16" customFormat="1" ht="25.5" hidden="1">
      <c r="A443" s="144"/>
      <c r="B443" s="141"/>
      <c r="C443" s="142"/>
      <c r="D443" s="215" t="s">
        <v>286</v>
      </c>
      <c r="E443" s="275"/>
      <c r="F443" s="212"/>
    </row>
    <row r="444" spans="1:6" s="16" customFormat="1" ht="17.25" customHeight="1">
      <c r="A444" s="166"/>
      <c r="B444" s="167"/>
      <c r="C444" s="241"/>
      <c r="D444" s="253" t="s">
        <v>229</v>
      </c>
      <c r="E444" s="288">
        <v>4400</v>
      </c>
      <c r="F444" s="291"/>
    </row>
    <row r="445" spans="1:6" s="22" customFormat="1" ht="25.5" hidden="1">
      <c r="A445" s="151"/>
      <c r="B445" s="164"/>
      <c r="C445" s="158" t="s">
        <v>204</v>
      </c>
      <c r="D445" s="59" t="s">
        <v>205</v>
      </c>
      <c r="E445" s="37"/>
      <c r="F445" s="21"/>
    </row>
    <row r="446" spans="1:6" s="16" customFormat="1" ht="28.5" hidden="1">
      <c r="A446" s="151"/>
      <c r="B446" s="141">
        <v>85228</v>
      </c>
      <c r="C446" s="260"/>
      <c r="D446" s="85" t="s">
        <v>207</v>
      </c>
      <c r="E446" s="31">
        <f>E447</f>
        <v>0</v>
      </c>
      <c r="F446" s="31">
        <f>F447</f>
        <v>0</v>
      </c>
    </row>
    <row r="447" spans="1:6" s="22" customFormat="1" ht="18" customHeight="1" hidden="1">
      <c r="A447" s="151"/>
      <c r="B447" s="164"/>
      <c r="C447" s="155" t="s">
        <v>208</v>
      </c>
      <c r="D447" s="39" t="s">
        <v>209</v>
      </c>
      <c r="E447" s="21"/>
      <c r="F447" s="21"/>
    </row>
    <row r="448" spans="1:6" ht="9.75" customHeight="1" hidden="1" thickBot="1">
      <c r="A448" s="3"/>
      <c r="B448" s="3"/>
      <c r="C448" s="3"/>
      <c r="D448" s="3"/>
      <c r="E448" s="3"/>
      <c r="F448" s="3"/>
    </row>
    <row r="449" spans="1:6" s="4" customFormat="1" ht="14.25" customHeight="1" hidden="1">
      <c r="A449" s="545" t="s">
        <v>4</v>
      </c>
      <c r="B449" s="545" t="s">
        <v>5</v>
      </c>
      <c r="C449" s="545" t="s">
        <v>6</v>
      </c>
      <c r="D449" s="545" t="s">
        <v>7</v>
      </c>
      <c r="E449" s="547" t="s">
        <v>274</v>
      </c>
      <c r="F449" s="547" t="s">
        <v>275</v>
      </c>
    </row>
    <row r="450" spans="1:6" s="4" customFormat="1" ht="15" customHeight="1" hidden="1" thickBot="1">
      <c r="A450" s="546"/>
      <c r="B450" s="546"/>
      <c r="C450" s="546"/>
      <c r="D450" s="546"/>
      <c r="E450" s="546"/>
      <c r="F450" s="546"/>
    </row>
    <row r="451" spans="1:6" s="6" customFormat="1" ht="7.5" customHeight="1" hidden="1">
      <c r="A451" s="5">
        <v>1</v>
      </c>
      <c r="B451" s="5">
        <v>2</v>
      </c>
      <c r="C451" s="5">
        <v>3</v>
      </c>
      <c r="D451" s="5">
        <v>3</v>
      </c>
      <c r="E451" s="5">
        <v>4</v>
      </c>
      <c r="F451" s="5">
        <v>5</v>
      </c>
    </row>
    <row r="452" spans="1:6" s="16" customFormat="1" ht="21.75" customHeight="1" hidden="1">
      <c r="A452" s="151"/>
      <c r="B452" s="267">
        <v>85278</v>
      </c>
      <c r="C452" s="260"/>
      <c r="D452" s="85" t="s">
        <v>283</v>
      </c>
      <c r="E452" s="31">
        <f>E453</f>
        <v>0</v>
      </c>
      <c r="F452" s="31">
        <f>F453</f>
        <v>0</v>
      </c>
    </row>
    <row r="453" spans="1:6" s="22" customFormat="1" ht="20.25" customHeight="1" hidden="1">
      <c r="A453" s="151"/>
      <c r="B453" s="164"/>
      <c r="C453" s="158" t="s">
        <v>204</v>
      </c>
      <c r="D453" s="174" t="s">
        <v>289</v>
      </c>
      <c r="E453" s="100"/>
      <c r="F453" s="100"/>
    </row>
    <row r="454" spans="1:6" s="16" customFormat="1" ht="26.25" customHeight="1" hidden="1">
      <c r="A454" s="166"/>
      <c r="B454" s="167"/>
      <c r="C454" s="241"/>
      <c r="D454" s="577" t="s">
        <v>310</v>
      </c>
      <c r="E454" s="577"/>
      <c r="F454" s="578"/>
    </row>
    <row r="455" spans="1:6" s="16" customFormat="1" ht="18.75" customHeight="1" hidden="1">
      <c r="A455" s="151"/>
      <c r="B455" s="289">
        <v>85295</v>
      </c>
      <c r="C455" s="170"/>
      <c r="D455" s="87" t="s">
        <v>48</v>
      </c>
      <c r="E455" s="56">
        <f>E456</f>
        <v>0</v>
      </c>
      <c r="F455" s="56">
        <f>F456</f>
        <v>0</v>
      </c>
    </row>
    <row r="456" spans="1:6" s="22" customFormat="1" ht="20.25" customHeight="1" hidden="1">
      <c r="A456" s="151"/>
      <c r="B456" s="164"/>
      <c r="C456" s="158" t="s">
        <v>204</v>
      </c>
      <c r="D456" s="174" t="s">
        <v>299</v>
      </c>
      <c r="E456" s="100"/>
      <c r="F456" s="100"/>
    </row>
    <row r="457" spans="1:6" s="16" customFormat="1" ht="27.75" customHeight="1" hidden="1">
      <c r="A457" s="166"/>
      <c r="B457" s="167"/>
      <c r="C457" s="241"/>
      <c r="D457" s="577" t="s">
        <v>363</v>
      </c>
      <c r="E457" s="577"/>
      <c r="F457" s="578"/>
    </row>
    <row r="458" spans="1:6" s="16" customFormat="1" ht="15.75" customHeight="1" hidden="1">
      <c r="A458" s="144"/>
      <c r="B458" s="141"/>
      <c r="C458" s="142"/>
      <c r="D458" s="218" t="s">
        <v>280</v>
      </c>
      <c r="E458" s="212">
        <v>97000</v>
      </c>
      <c r="F458" s="79"/>
    </row>
    <row r="459" spans="1:6" s="16" customFormat="1" ht="15.75" customHeight="1" hidden="1" thickBot="1">
      <c r="A459" s="144"/>
      <c r="B459" s="141"/>
      <c r="C459" s="142"/>
      <c r="D459" s="296" t="s">
        <v>258</v>
      </c>
      <c r="E459" s="297"/>
      <c r="F459" s="297"/>
    </row>
    <row r="460" spans="1:6" ht="9.75" customHeight="1" thickBot="1">
      <c r="A460" s="3"/>
      <c r="B460" s="3"/>
      <c r="C460" s="3"/>
      <c r="D460" s="3"/>
      <c r="E460" s="3"/>
      <c r="F460" s="3"/>
    </row>
    <row r="461" spans="1:6" s="4" customFormat="1" ht="14.25" customHeight="1">
      <c r="A461" s="545" t="s">
        <v>4</v>
      </c>
      <c r="B461" s="545" t="s">
        <v>5</v>
      </c>
      <c r="C461" s="545" t="s">
        <v>6</v>
      </c>
      <c r="D461" s="545" t="s">
        <v>7</v>
      </c>
      <c r="E461" s="547" t="s">
        <v>274</v>
      </c>
      <c r="F461" s="547" t="s">
        <v>275</v>
      </c>
    </row>
    <row r="462" spans="1:6" s="4" customFormat="1" ht="15" customHeight="1" thickBot="1">
      <c r="A462" s="546"/>
      <c r="B462" s="546"/>
      <c r="C462" s="546"/>
      <c r="D462" s="546"/>
      <c r="E462" s="546"/>
      <c r="F462" s="546"/>
    </row>
    <row r="463" spans="1:6" s="6" customFormat="1" ht="7.5" customHeight="1" thickBot="1">
      <c r="A463" s="5">
        <v>1</v>
      </c>
      <c r="B463" s="5">
        <v>2</v>
      </c>
      <c r="C463" s="5">
        <v>3</v>
      </c>
      <c r="D463" s="5">
        <v>3</v>
      </c>
      <c r="E463" s="5">
        <v>4</v>
      </c>
      <c r="F463" s="5">
        <v>5</v>
      </c>
    </row>
    <row r="464" spans="1:6" s="117" customFormat="1" ht="27.75" customHeight="1" thickBot="1">
      <c r="A464" s="268">
        <v>854</v>
      </c>
      <c r="B464" s="548" t="s">
        <v>210</v>
      </c>
      <c r="C464" s="549"/>
      <c r="D464" s="550"/>
      <c r="E464" s="116">
        <f>E465</f>
        <v>76850</v>
      </c>
      <c r="F464" s="178">
        <f>F465</f>
        <v>0</v>
      </c>
    </row>
    <row r="465" spans="1:6" s="22" customFormat="1" ht="22.5" customHeight="1">
      <c r="A465" s="151"/>
      <c r="B465" s="83">
        <v>85415</v>
      </c>
      <c r="C465" s="543" t="s">
        <v>243</v>
      </c>
      <c r="D465" s="570"/>
      <c r="E465" s="44">
        <f>E466</f>
        <v>76850</v>
      </c>
      <c r="F465" s="44">
        <f>F466</f>
        <v>0</v>
      </c>
    </row>
    <row r="466" spans="1:6" s="22" customFormat="1" ht="18.75" customHeight="1">
      <c r="A466" s="151"/>
      <c r="B466" s="146"/>
      <c r="C466" s="38" t="s">
        <v>24</v>
      </c>
      <c r="D466" s="174" t="s">
        <v>241</v>
      </c>
      <c r="E466" s="100">
        <v>76850</v>
      </c>
      <c r="F466" s="100"/>
    </row>
    <row r="467" spans="1:6" s="22" customFormat="1" ht="30" customHeight="1" thickBot="1">
      <c r="A467" s="151"/>
      <c r="B467" s="164"/>
      <c r="C467" s="346"/>
      <c r="D467" s="561" t="s">
        <v>448</v>
      </c>
      <c r="E467" s="561"/>
      <c r="F467" s="562"/>
    </row>
    <row r="468" spans="1:6" s="16" customFormat="1" ht="37.5" customHeight="1" hidden="1" thickBot="1">
      <c r="A468" s="166"/>
      <c r="B468" s="167"/>
      <c r="C468" s="241"/>
      <c r="D468" s="361" t="s">
        <v>341</v>
      </c>
      <c r="E468" s="347"/>
      <c r="F468" s="348"/>
    </row>
    <row r="469" spans="1:6" s="22" customFormat="1" ht="21" customHeight="1" hidden="1">
      <c r="A469" s="151"/>
      <c r="B469" s="164"/>
      <c r="C469" s="64">
        <v>3240</v>
      </c>
      <c r="D469" s="232" t="s">
        <v>245</v>
      </c>
      <c r="E469" s="254"/>
      <c r="F469" s="44"/>
    </row>
    <row r="470" spans="1:6" s="22" customFormat="1" ht="21" customHeight="1" hidden="1" thickBot="1">
      <c r="A470" s="151"/>
      <c r="B470" s="164"/>
      <c r="C470" s="183">
        <v>3260</v>
      </c>
      <c r="D470" s="175" t="s">
        <v>246</v>
      </c>
      <c r="E470" s="189"/>
      <c r="F470" s="21"/>
    </row>
    <row r="471" spans="1:6" s="117" customFormat="1" ht="33" customHeight="1" thickBot="1">
      <c r="A471" s="54">
        <v>900</v>
      </c>
      <c r="B471" s="548" t="s">
        <v>211</v>
      </c>
      <c r="C471" s="549"/>
      <c r="D471" s="550"/>
      <c r="E471" s="116">
        <f>E472+E474+E480+E489+E491</f>
        <v>7580</v>
      </c>
      <c r="F471" s="178">
        <f>F472+F474+F480+F489+F491</f>
        <v>0</v>
      </c>
    </row>
    <row r="472" spans="1:6" s="22" customFormat="1" ht="19.5" customHeight="1" hidden="1">
      <c r="A472" s="73"/>
      <c r="B472" s="118">
        <v>90001</v>
      </c>
      <c r="C472" s="90"/>
      <c r="D472" s="91" t="s">
        <v>212</v>
      </c>
      <c r="E472" s="119">
        <f>E473</f>
        <v>0</v>
      </c>
      <c r="F472" s="119">
        <f>F473</f>
        <v>0</v>
      </c>
    </row>
    <row r="473" spans="1:6" s="22" customFormat="1" ht="18" customHeight="1" hidden="1">
      <c r="A473" s="17"/>
      <c r="B473" s="68"/>
      <c r="C473" s="68">
        <v>4260</v>
      </c>
      <c r="D473" s="39" t="s">
        <v>62</v>
      </c>
      <c r="E473" s="21"/>
      <c r="F473" s="21"/>
    </row>
    <row r="474" spans="1:6" s="22" customFormat="1" ht="19.5" customHeight="1">
      <c r="A474" s="151"/>
      <c r="B474" s="120">
        <v>90002</v>
      </c>
      <c r="C474" s="99"/>
      <c r="D474" s="85" t="s">
        <v>213</v>
      </c>
      <c r="E474" s="121">
        <f>E475</f>
        <v>7580</v>
      </c>
      <c r="F474" s="121">
        <f>F477</f>
        <v>0</v>
      </c>
    </row>
    <row r="475" spans="1:6" s="22" customFormat="1" ht="19.5" customHeight="1">
      <c r="A475" s="151"/>
      <c r="B475" s="46"/>
      <c r="C475" s="159" t="s">
        <v>35</v>
      </c>
      <c r="D475" s="174" t="s">
        <v>227</v>
      </c>
      <c r="E475" s="225">
        <v>7580</v>
      </c>
      <c r="F475" s="225"/>
    </row>
    <row r="476" spans="1:6" s="16" customFormat="1" ht="18.75" customHeight="1" thickBot="1">
      <c r="A476" s="144"/>
      <c r="B476" s="141"/>
      <c r="C476" s="142"/>
      <c r="D476" s="561" t="s">
        <v>455</v>
      </c>
      <c r="E476" s="561"/>
      <c r="F476" s="562"/>
    </row>
    <row r="477" spans="1:6" s="22" customFormat="1" ht="18" customHeight="1" hidden="1">
      <c r="A477" s="151"/>
      <c r="B477" s="146"/>
      <c r="C477" s="38" t="s">
        <v>24</v>
      </c>
      <c r="D477" s="174" t="s">
        <v>241</v>
      </c>
      <c r="E477" s="100"/>
      <c r="F477" s="100"/>
    </row>
    <row r="478" spans="1:6" s="22" customFormat="1" ht="18" customHeight="1" hidden="1">
      <c r="A478" s="151"/>
      <c r="B478" s="222"/>
      <c r="C478" s="68">
        <v>4300</v>
      </c>
      <c r="D478" s="39" t="s">
        <v>25</v>
      </c>
      <c r="E478" s="21"/>
      <c r="F478" s="21"/>
    </row>
    <row r="479" spans="1:6" s="22" customFormat="1" ht="25.5" hidden="1">
      <c r="A479" s="151"/>
      <c r="B479" s="179"/>
      <c r="C479" s="32">
        <v>6060</v>
      </c>
      <c r="D479" s="33" t="s">
        <v>119</v>
      </c>
      <c r="E479" s="26"/>
      <c r="F479" s="26"/>
    </row>
    <row r="480" spans="1:6" s="22" customFormat="1" ht="28.5" hidden="1">
      <c r="A480" s="82"/>
      <c r="B480" s="120">
        <v>90008</v>
      </c>
      <c r="C480" s="99"/>
      <c r="D480" s="85" t="s">
        <v>232</v>
      </c>
      <c r="E480" s="121">
        <f>E486</f>
        <v>0</v>
      </c>
      <c r="F480" s="121">
        <f>F485</f>
        <v>0</v>
      </c>
    </row>
    <row r="481" spans="1:6" ht="10.5" customHeight="1" hidden="1" thickBot="1">
      <c r="A481" s="3"/>
      <c r="B481" s="3"/>
      <c r="C481" s="3"/>
      <c r="D481" s="3"/>
      <c r="E481" s="3"/>
      <c r="F481" s="3"/>
    </row>
    <row r="482" spans="1:6" s="4" customFormat="1" ht="14.25" customHeight="1" hidden="1">
      <c r="A482" s="545" t="s">
        <v>4</v>
      </c>
      <c r="B482" s="545" t="s">
        <v>5</v>
      </c>
      <c r="C482" s="545" t="s">
        <v>6</v>
      </c>
      <c r="D482" s="545" t="s">
        <v>7</v>
      </c>
      <c r="E482" s="547" t="s">
        <v>274</v>
      </c>
      <c r="F482" s="547" t="s">
        <v>275</v>
      </c>
    </row>
    <row r="483" spans="1:6" s="4" customFormat="1" ht="15" customHeight="1" hidden="1" thickBot="1">
      <c r="A483" s="546"/>
      <c r="B483" s="546"/>
      <c r="C483" s="546"/>
      <c r="D483" s="546"/>
      <c r="E483" s="546"/>
      <c r="F483" s="546"/>
    </row>
    <row r="484" spans="1:6" s="6" customFormat="1" ht="7.5" customHeight="1" hidden="1">
      <c r="A484" s="343">
        <v>1</v>
      </c>
      <c r="B484" s="343">
        <v>2</v>
      </c>
      <c r="C484" s="343">
        <v>3</v>
      </c>
      <c r="D484" s="343">
        <v>3</v>
      </c>
      <c r="E484" s="343">
        <v>4</v>
      </c>
      <c r="F484" s="343">
        <v>5</v>
      </c>
    </row>
    <row r="485" spans="1:6" s="22" customFormat="1" ht="18.75" customHeight="1" hidden="1">
      <c r="A485" s="151"/>
      <c r="B485" s="146"/>
      <c r="C485" s="38" t="s">
        <v>24</v>
      </c>
      <c r="D485" s="174" t="s">
        <v>241</v>
      </c>
      <c r="E485" s="100"/>
      <c r="F485" s="100"/>
    </row>
    <row r="486" spans="1:6" s="22" customFormat="1" ht="17.25" customHeight="1" hidden="1">
      <c r="A486" s="151"/>
      <c r="B486" s="146"/>
      <c r="C486" s="38" t="s">
        <v>24</v>
      </c>
      <c r="D486" s="138" t="s">
        <v>228</v>
      </c>
      <c r="E486" s="21"/>
      <c r="F486" s="21"/>
    </row>
    <row r="487" spans="1:6" s="16" customFormat="1" ht="19.5" customHeight="1" hidden="1">
      <c r="A487" s="144"/>
      <c r="B487" s="141"/>
      <c r="C487" s="154"/>
      <c r="D487" s="140" t="s">
        <v>229</v>
      </c>
      <c r="E487" s="156"/>
      <c r="F487" s="156"/>
    </row>
    <row r="488" spans="1:6" s="16" customFormat="1" ht="19.5" customHeight="1" hidden="1">
      <c r="A488" s="144"/>
      <c r="B488" s="141"/>
      <c r="C488" s="154"/>
      <c r="D488" s="140" t="s">
        <v>236</v>
      </c>
      <c r="E488" s="156"/>
      <c r="F488" s="156"/>
    </row>
    <row r="489" spans="1:6" s="22" customFormat="1" ht="19.5" customHeight="1" hidden="1">
      <c r="A489" s="151"/>
      <c r="B489" s="120">
        <v>90015</v>
      </c>
      <c r="C489" s="99"/>
      <c r="D489" s="85" t="s">
        <v>215</v>
      </c>
      <c r="E489" s="121">
        <f>E490</f>
        <v>0</v>
      </c>
      <c r="F489" s="121">
        <f>F490</f>
        <v>0</v>
      </c>
    </row>
    <row r="490" spans="1:6" s="22" customFormat="1" ht="18" customHeight="1" hidden="1">
      <c r="A490" s="151"/>
      <c r="B490" s="146"/>
      <c r="C490" s="38" t="s">
        <v>24</v>
      </c>
      <c r="D490" s="138" t="s">
        <v>239</v>
      </c>
      <c r="E490" s="21"/>
      <c r="F490" s="21"/>
    </row>
    <row r="491" spans="1:6" s="22" customFormat="1" ht="19.5" customHeight="1" hidden="1">
      <c r="A491" s="151"/>
      <c r="B491" s="120">
        <v>90078</v>
      </c>
      <c r="C491" s="99"/>
      <c r="D491" s="85" t="s">
        <v>283</v>
      </c>
      <c r="E491" s="121">
        <f>E492</f>
        <v>0</v>
      </c>
      <c r="F491" s="121">
        <f>F493</f>
        <v>0</v>
      </c>
    </row>
    <row r="492" spans="1:6" s="22" customFormat="1" ht="18" customHeight="1" hidden="1">
      <c r="A492" s="151"/>
      <c r="B492" s="146"/>
      <c r="C492" s="38" t="s">
        <v>24</v>
      </c>
      <c r="D492" s="174" t="s">
        <v>241</v>
      </c>
      <c r="E492" s="100"/>
      <c r="F492" s="100"/>
    </row>
    <row r="493" spans="1:6" s="22" customFormat="1" ht="18" customHeight="1" hidden="1">
      <c r="A493" s="151"/>
      <c r="B493" s="164"/>
      <c r="C493" s="222">
        <v>4300</v>
      </c>
      <c r="D493" s="39" t="s">
        <v>25</v>
      </c>
      <c r="E493" s="21"/>
      <c r="F493" s="21"/>
    </row>
    <row r="494" spans="1:7" s="117" customFormat="1" ht="31.5" customHeight="1" thickBot="1">
      <c r="A494" s="268">
        <v>921</v>
      </c>
      <c r="B494" s="548" t="s">
        <v>216</v>
      </c>
      <c r="C494" s="549"/>
      <c r="D494" s="550"/>
      <c r="E494" s="116">
        <f>E495+E510+E520</f>
        <v>3030</v>
      </c>
      <c r="F494" s="178">
        <f>F495+F510+F520</f>
        <v>3030</v>
      </c>
      <c r="G494" s="228"/>
    </row>
    <row r="495" spans="1:6" s="22" customFormat="1" ht="18" customHeight="1">
      <c r="A495" s="73"/>
      <c r="B495" s="83">
        <v>92109</v>
      </c>
      <c r="C495" s="573" t="s">
        <v>217</v>
      </c>
      <c r="D495" s="574"/>
      <c r="E495" s="44">
        <f>E503+E505+E498</f>
        <v>3030</v>
      </c>
      <c r="F495" s="44">
        <f>F503+F505+F498</f>
        <v>3030</v>
      </c>
    </row>
    <row r="496" spans="1:6" s="22" customFormat="1" ht="21" customHeight="1" hidden="1">
      <c r="A496" s="151"/>
      <c r="B496" s="146"/>
      <c r="C496" s="38" t="s">
        <v>24</v>
      </c>
      <c r="D496" s="138" t="s">
        <v>242</v>
      </c>
      <c r="E496" s="21"/>
      <c r="F496" s="21"/>
    </row>
    <row r="497" spans="1:6" s="22" customFormat="1" ht="19.5" customHeight="1" hidden="1">
      <c r="A497" s="151"/>
      <c r="B497" s="46"/>
      <c r="C497" s="159" t="s">
        <v>35</v>
      </c>
      <c r="D497" s="138" t="s">
        <v>240</v>
      </c>
      <c r="E497" s="26"/>
      <c r="F497" s="26"/>
    </row>
    <row r="498" spans="1:6" s="22" customFormat="1" ht="19.5" customHeight="1">
      <c r="A498" s="151"/>
      <c r="B498" s="46"/>
      <c r="C498" s="158"/>
      <c r="D498" s="174" t="s">
        <v>228</v>
      </c>
      <c r="E498" s="100">
        <f>E500+E501+E499</f>
        <v>3030</v>
      </c>
      <c r="F498" s="100">
        <f>F500+F501+F499</f>
        <v>3030</v>
      </c>
    </row>
    <row r="499" spans="1:6" s="22" customFormat="1" ht="16.5" customHeight="1" hidden="1">
      <c r="A499" s="151"/>
      <c r="B499" s="164"/>
      <c r="C499" s="243" t="s">
        <v>218</v>
      </c>
      <c r="D499" s="215" t="s">
        <v>364</v>
      </c>
      <c r="E499" s="212"/>
      <c r="F499" s="212"/>
    </row>
    <row r="500" spans="1:6" s="16" customFormat="1" ht="18" customHeight="1">
      <c r="A500" s="144"/>
      <c r="B500" s="141"/>
      <c r="C500" s="142"/>
      <c r="D500" s="259" t="s">
        <v>358</v>
      </c>
      <c r="E500" s="240">
        <v>30</v>
      </c>
      <c r="F500" s="240">
        <v>30</v>
      </c>
    </row>
    <row r="501" spans="1:6" s="22" customFormat="1" ht="16.5" customHeight="1">
      <c r="A501" s="151"/>
      <c r="B501" s="164"/>
      <c r="C501" s="243" t="s">
        <v>218</v>
      </c>
      <c r="D501" s="281" t="s">
        <v>456</v>
      </c>
      <c r="E501" s="230">
        <f>30+1464+610+896</f>
        <v>3000</v>
      </c>
      <c r="F501" s="230">
        <f>30+1464+610+896</f>
        <v>3000</v>
      </c>
    </row>
    <row r="502" spans="1:6" s="16" customFormat="1" ht="16.5" customHeight="1" thickBot="1">
      <c r="A502" s="144"/>
      <c r="B502" s="141"/>
      <c r="C502" s="142"/>
      <c r="D502" s="218" t="s">
        <v>357</v>
      </c>
      <c r="E502" s="242"/>
      <c r="F502" s="242">
        <v>3000</v>
      </c>
    </row>
    <row r="503" spans="1:6" s="22" customFormat="1" ht="28.5" customHeight="1" hidden="1">
      <c r="A503" s="151"/>
      <c r="B503" s="164"/>
      <c r="C503" s="99" t="s">
        <v>218</v>
      </c>
      <c r="D503" s="174" t="s">
        <v>219</v>
      </c>
      <c r="E503" s="100"/>
      <c r="F503" s="100"/>
    </row>
    <row r="504" spans="1:6" s="22" customFormat="1" ht="21" customHeight="1" hidden="1">
      <c r="A504" s="151"/>
      <c r="B504" s="164"/>
      <c r="C504" s="180">
        <v>6050</v>
      </c>
      <c r="D504" s="174" t="s">
        <v>36</v>
      </c>
      <c r="E504" s="225">
        <f>E506</f>
        <v>0</v>
      </c>
      <c r="F504" s="186"/>
    </row>
    <row r="505" spans="1:6" s="22" customFormat="1" ht="19.5" customHeight="1" hidden="1">
      <c r="A505" s="151"/>
      <c r="B505" s="46"/>
      <c r="C505" s="159" t="s">
        <v>35</v>
      </c>
      <c r="D505" s="174" t="s">
        <v>227</v>
      </c>
      <c r="E505" s="100">
        <f>E506+E507+E508</f>
        <v>0</v>
      </c>
      <c r="F505" s="100">
        <f>F506+F507+F508</f>
        <v>0</v>
      </c>
    </row>
    <row r="506" spans="1:6" s="16" customFormat="1" ht="15" customHeight="1" hidden="1">
      <c r="A506" s="144"/>
      <c r="B506" s="141"/>
      <c r="C506" s="142"/>
      <c r="D506" s="218" t="s">
        <v>267</v>
      </c>
      <c r="E506" s="212"/>
      <c r="F506" s="212"/>
    </row>
    <row r="507" spans="1:6" s="16" customFormat="1" ht="25.5" hidden="1">
      <c r="A507" s="166"/>
      <c r="B507" s="167"/>
      <c r="C507" s="241"/>
      <c r="D507" s="239" t="s">
        <v>315</v>
      </c>
      <c r="E507" s="335"/>
      <c r="F507" s="266"/>
    </row>
    <row r="508" spans="1:6" s="16" customFormat="1" ht="18" customHeight="1" hidden="1">
      <c r="A508" s="166"/>
      <c r="B508" s="604" t="s">
        <v>316</v>
      </c>
      <c r="C508" s="604"/>
      <c r="D508" s="605"/>
      <c r="E508" s="266"/>
      <c r="F508" s="266"/>
    </row>
    <row r="509" spans="1:6" s="22" customFormat="1" ht="16.5" customHeight="1" hidden="1">
      <c r="A509" s="151"/>
      <c r="B509" s="222"/>
      <c r="C509" s="38" t="s">
        <v>35</v>
      </c>
      <c r="D509" s="39" t="s">
        <v>36</v>
      </c>
      <c r="E509" s="21"/>
      <c r="F509" s="21"/>
    </row>
    <row r="510" spans="1:6" s="22" customFormat="1" ht="19.5" customHeight="1" hidden="1">
      <c r="A510" s="151"/>
      <c r="B510" s="120">
        <v>92116</v>
      </c>
      <c r="C510" s="99"/>
      <c r="D510" s="75" t="s">
        <v>220</v>
      </c>
      <c r="E510" s="100">
        <f>E511</f>
        <v>0</v>
      </c>
      <c r="F510" s="100">
        <f>F513</f>
        <v>0</v>
      </c>
    </row>
    <row r="511" spans="1:6" s="22" customFormat="1" ht="19.5" customHeight="1" hidden="1">
      <c r="A511" s="151"/>
      <c r="B511" s="46"/>
      <c r="C511" s="158"/>
      <c r="D511" s="174" t="s">
        <v>228</v>
      </c>
      <c r="E511" s="100">
        <f>E513+E514+E512</f>
        <v>0</v>
      </c>
      <c r="F511" s="100"/>
    </row>
    <row r="512" spans="1:6" s="22" customFormat="1" ht="16.5" customHeight="1" hidden="1">
      <c r="A512" s="151"/>
      <c r="B512" s="164"/>
      <c r="C512" s="243" t="s">
        <v>218</v>
      </c>
      <c r="D512" s="215" t="s">
        <v>364</v>
      </c>
      <c r="E512" s="212"/>
      <c r="F512" s="212"/>
    </row>
    <row r="513" spans="1:6" s="22" customFormat="1" ht="19.5" customHeight="1" hidden="1">
      <c r="A513" s="151"/>
      <c r="B513" s="46"/>
      <c r="C513" s="159" t="s">
        <v>35</v>
      </c>
      <c r="D513" s="174" t="s">
        <v>227</v>
      </c>
      <c r="E513" s="100"/>
      <c r="F513" s="100"/>
    </row>
    <row r="514" spans="1:6" s="16" customFormat="1" ht="24" customHeight="1" hidden="1">
      <c r="A514" s="144"/>
      <c r="B514" s="141"/>
      <c r="C514" s="142"/>
      <c r="D514" s="561" t="s">
        <v>269</v>
      </c>
      <c r="E514" s="561"/>
      <c r="F514" s="562"/>
    </row>
    <row r="515" spans="1:6" s="22" customFormat="1" ht="38.25" hidden="1">
      <c r="A515" s="151"/>
      <c r="B515" s="161"/>
      <c r="C515" s="158" t="s">
        <v>68</v>
      </c>
      <c r="D515" s="39" t="s">
        <v>69</v>
      </c>
      <c r="E515" s="37"/>
      <c r="F515" s="37"/>
    </row>
    <row r="516" spans="1:6" s="22" customFormat="1" ht="25.5" hidden="1">
      <c r="A516" s="151"/>
      <c r="B516" s="164"/>
      <c r="C516" s="159" t="s">
        <v>218</v>
      </c>
      <c r="D516" s="33" t="s">
        <v>219</v>
      </c>
      <c r="E516" s="34"/>
      <c r="F516" s="34"/>
    </row>
    <row r="517" spans="1:6" s="22" customFormat="1" ht="16.5" customHeight="1" hidden="1">
      <c r="A517" s="151"/>
      <c r="B517" s="222"/>
      <c r="C517" s="28" t="s">
        <v>35</v>
      </c>
      <c r="D517" s="33" t="s">
        <v>36</v>
      </c>
      <c r="E517" s="26"/>
      <c r="F517" s="26"/>
    </row>
    <row r="518" spans="1:6" s="22" customFormat="1" ht="19.5" customHeight="1" hidden="1">
      <c r="A518" s="151"/>
      <c r="B518" s="279">
        <v>92120</v>
      </c>
      <c r="C518" s="99"/>
      <c r="D518" s="75" t="s">
        <v>221</v>
      </c>
      <c r="E518" s="121">
        <f>E519</f>
        <v>0</v>
      </c>
      <c r="F518" s="121">
        <f>F519</f>
        <v>0</v>
      </c>
    </row>
    <row r="519" spans="1:6" s="22" customFormat="1" ht="21.75" customHeight="1" hidden="1">
      <c r="A519" s="151"/>
      <c r="B519" s="222"/>
      <c r="C519" s="68">
        <v>4300</v>
      </c>
      <c r="D519" s="39" t="s">
        <v>25</v>
      </c>
      <c r="E519" s="21"/>
      <c r="F519" s="21"/>
    </row>
    <row r="520" spans="1:6" s="22" customFormat="1" ht="19.5" customHeight="1" hidden="1">
      <c r="A520" s="151"/>
      <c r="B520" s="120">
        <v>92195</v>
      </c>
      <c r="C520" s="99"/>
      <c r="D520" s="85" t="s">
        <v>48</v>
      </c>
      <c r="E520" s="121">
        <f>E521</f>
        <v>0</v>
      </c>
      <c r="F520" s="121">
        <f>F524</f>
        <v>0</v>
      </c>
    </row>
    <row r="521" spans="1:6" s="22" customFormat="1" ht="21" customHeight="1" hidden="1">
      <c r="A521" s="151"/>
      <c r="B521" s="146"/>
      <c r="C521" s="38" t="s">
        <v>24</v>
      </c>
      <c r="D521" s="174" t="s">
        <v>228</v>
      </c>
      <c r="E521" s="100"/>
      <c r="F521" s="100"/>
    </row>
    <row r="522" spans="1:6" s="16" customFormat="1" ht="14.25" customHeight="1" hidden="1">
      <c r="A522" s="144"/>
      <c r="B522" s="141"/>
      <c r="C522" s="142"/>
      <c r="D522" s="281" t="s">
        <v>229</v>
      </c>
      <c r="E522" s="285"/>
      <c r="F522" s="156"/>
    </row>
    <row r="523" spans="1:6" s="16" customFormat="1" ht="25.5" hidden="1">
      <c r="A523" s="144"/>
      <c r="B523" s="141"/>
      <c r="C523" s="142"/>
      <c r="D523" s="143" t="s">
        <v>292</v>
      </c>
      <c r="E523" s="285"/>
      <c r="F523" s="156"/>
    </row>
    <row r="524" spans="1:6" s="22" customFormat="1" ht="21.75" customHeight="1" hidden="1" thickBot="1">
      <c r="A524" s="151"/>
      <c r="B524" s="222"/>
      <c r="C524" s="68">
        <v>4300</v>
      </c>
      <c r="D524" s="39" t="s">
        <v>25</v>
      </c>
      <c r="E524" s="21"/>
      <c r="F524" s="21"/>
    </row>
    <row r="525" spans="1:7" s="117" customFormat="1" ht="24" customHeight="1" thickBot="1">
      <c r="A525" s="268">
        <v>926</v>
      </c>
      <c r="B525" s="548" t="s">
        <v>222</v>
      </c>
      <c r="C525" s="549"/>
      <c r="D525" s="550"/>
      <c r="E525" s="116">
        <f>E526+E549</f>
        <v>11000</v>
      </c>
      <c r="F525" s="116">
        <f>F526+F549</f>
        <v>9000</v>
      </c>
      <c r="G525" s="228">
        <f>E525-F525</f>
        <v>2000</v>
      </c>
    </row>
    <row r="526" spans="1:6" s="22" customFormat="1" ht="19.5" customHeight="1">
      <c r="A526" s="151"/>
      <c r="B526" s="83">
        <v>92601</v>
      </c>
      <c r="C526" s="569" t="s">
        <v>244</v>
      </c>
      <c r="D526" s="570"/>
      <c r="E526" s="224">
        <f>E527</f>
        <v>2000</v>
      </c>
      <c r="F526" s="224">
        <f>F527+F535</f>
        <v>4800</v>
      </c>
    </row>
    <row r="527" spans="1:6" s="22" customFormat="1" ht="19.5" customHeight="1">
      <c r="A527" s="151"/>
      <c r="B527" s="46"/>
      <c r="C527" s="158"/>
      <c r="D527" s="174" t="s">
        <v>228</v>
      </c>
      <c r="E527" s="100">
        <f>E528</f>
        <v>2000</v>
      </c>
      <c r="F527" s="100">
        <f>F529+F531</f>
        <v>4800</v>
      </c>
    </row>
    <row r="528" spans="1:6" s="22" customFormat="1" ht="25.5">
      <c r="A528" s="151"/>
      <c r="B528" s="46"/>
      <c r="C528" s="512" t="s">
        <v>24</v>
      </c>
      <c r="D528" s="292" t="s">
        <v>450</v>
      </c>
      <c r="E528" s="523">
        <v>2000</v>
      </c>
      <c r="F528" s="524"/>
    </row>
    <row r="529" spans="1:6" s="16" customFormat="1" ht="15.75" customHeight="1">
      <c r="A529" s="144"/>
      <c r="B529" s="141"/>
      <c r="C529" s="219"/>
      <c r="D529" s="306" t="s">
        <v>449</v>
      </c>
      <c r="E529" s="212"/>
      <c r="F529" s="242">
        <v>4800</v>
      </c>
    </row>
    <row r="530" spans="1:6" s="22" customFormat="1" ht="25.5" hidden="1">
      <c r="A530" s="151"/>
      <c r="B530" s="161"/>
      <c r="C530" s="511" t="s">
        <v>218</v>
      </c>
      <c r="D530" s="48" t="s">
        <v>219</v>
      </c>
      <c r="E530" s="37"/>
      <c r="F530" s="21"/>
    </row>
    <row r="531" spans="1:6" s="22" customFormat="1" ht="38.25" hidden="1">
      <c r="A531" s="151"/>
      <c r="B531" s="164"/>
      <c r="C531" s="513">
        <v>2820</v>
      </c>
      <c r="D531" s="48" t="s">
        <v>224</v>
      </c>
      <c r="E531" s="514"/>
      <c r="F531" s="26"/>
    </row>
    <row r="532" spans="1:6" s="16" customFormat="1" ht="15.75" customHeight="1" hidden="1">
      <c r="A532" s="144"/>
      <c r="B532" s="141"/>
      <c r="C532" s="142"/>
      <c r="D532" s="571" t="s">
        <v>295</v>
      </c>
      <c r="E532" s="571"/>
      <c r="F532" s="572"/>
    </row>
    <row r="533" spans="1:6" s="22" customFormat="1" ht="19.5" customHeight="1" hidden="1">
      <c r="A533" s="151"/>
      <c r="B533" s="46"/>
      <c r="C533" s="158"/>
      <c r="D533" s="174" t="s">
        <v>227</v>
      </c>
      <c r="E533" s="100"/>
      <c r="F533" s="100">
        <f>F534</f>
        <v>0</v>
      </c>
    </row>
    <row r="534" spans="1:6" s="16" customFormat="1" ht="15.75" customHeight="1" hidden="1">
      <c r="A534" s="144"/>
      <c r="B534" s="141"/>
      <c r="C534" s="142"/>
      <c r="D534" s="281" t="s">
        <v>293</v>
      </c>
      <c r="E534" s="230"/>
      <c r="F534" s="287"/>
    </row>
    <row r="535" spans="1:6" s="22" customFormat="1" ht="21" customHeight="1" hidden="1">
      <c r="A535" s="586"/>
      <c r="B535" s="587"/>
      <c r="C535" s="38" t="s">
        <v>24</v>
      </c>
      <c r="D535" s="174" t="s">
        <v>227</v>
      </c>
      <c r="E535" s="100"/>
      <c r="F535" s="100">
        <f>SUM(F536:F537)</f>
        <v>0</v>
      </c>
    </row>
    <row r="536" spans="1:6" s="227" customFormat="1" ht="36.75" customHeight="1" hidden="1">
      <c r="A536" s="586"/>
      <c r="B536" s="587"/>
      <c r="C536" s="286" t="s">
        <v>294</v>
      </c>
      <c r="D536" s="229" t="s">
        <v>270</v>
      </c>
      <c r="E536" s="334"/>
      <c r="F536" s="336"/>
    </row>
    <row r="537" spans="1:6" s="16" customFormat="1" ht="28.5" customHeight="1" hidden="1">
      <c r="A537" s="586"/>
      <c r="B537" s="587"/>
      <c r="C537" s="142"/>
      <c r="D537" s="253" t="s">
        <v>306</v>
      </c>
      <c r="E537" s="335"/>
      <c r="F537" s="337"/>
    </row>
    <row r="538" spans="1:6" s="16" customFormat="1" ht="15.75" customHeight="1" hidden="1">
      <c r="A538" s="144"/>
      <c r="B538" s="141"/>
      <c r="C538" s="142"/>
      <c r="D538" s="218" t="s">
        <v>264</v>
      </c>
      <c r="E538" s="212"/>
      <c r="F538" s="242"/>
    </row>
    <row r="539" spans="1:7" s="22" customFormat="1" ht="19.5" customHeight="1" hidden="1">
      <c r="A539" s="151"/>
      <c r="B539" s="46"/>
      <c r="C539" s="42" t="s">
        <v>20</v>
      </c>
      <c r="D539" s="226" t="s">
        <v>21</v>
      </c>
      <c r="E539" s="44"/>
      <c r="F539" s="44"/>
      <c r="G539" s="101"/>
    </row>
    <row r="540" spans="1:6" s="22" customFormat="1" ht="19.5" customHeight="1" hidden="1">
      <c r="A540" s="151"/>
      <c r="B540" s="46"/>
      <c r="C540" s="99" t="s">
        <v>22</v>
      </c>
      <c r="D540" s="177" t="s">
        <v>23</v>
      </c>
      <c r="E540" s="100"/>
      <c r="F540" s="100"/>
    </row>
    <row r="541" spans="1:6" s="22" customFormat="1" ht="21" customHeight="1" hidden="1">
      <c r="A541" s="151"/>
      <c r="B541" s="164"/>
      <c r="C541" s="180">
        <v>4260</v>
      </c>
      <c r="D541" s="174" t="s">
        <v>62</v>
      </c>
      <c r="E541" s="225"/>
      <c r="F541" s="225"/>
    </row>
    <row r="542" spans="1:6" s="16" customFormat="1" ht="14.25" customHeight="1" hidden="1">
      <c r="A542" s="166"/>
      <c r="B542" s="167"/>
      <c r="C542" s="241"/>
      <c r="D542" s="259" t="s">
        <v>276</v>
      </c>
      <c r="E542" s="266"/>
      <c r="F542" s="266"/>
    </row>
    <row r="543" spans="1:6" s="22" customFormat="1" ht="21" customHeight="1" hidden="1">
      <c r="A543" s="151"/>
      <c r="B543" s="164"/>
      <c r="C543" s="64">
        <v>6050</v>
      </c>
      <c r="D543" s="232" t="s">
        <v>36</v>
      </c>
      <c r="E543" s="265">
        <f>E547</f>
        <v>0</v>
      </c>
      <c r="F543" s="254"/>
    </row>
    <row r="544" spans="1:6" ht="12.75" customHeight="1" hidden="1">
      <c r="A544" s="3"/>
      <c r="B544" s="3"/>
      <c r="C544" s="3"/>
      <c r="D544" s="3"/>
      <c r="E544" s="3"/>
      <c r="F544" s="3"/>
    </row>
    <row r="545" spans="1:6" s="6" customFormat="1" ht="7.5" customHeight="1" hidden="1">
      <c r="A545" s="50">
        <v>1</v>
      </c>
      <c r="B545" s="50">
        <v>2</v>
      </c>
      <c r="C545" s="50">
        <v>3</v>
      </c>
      <c r="D545" s="50">
        <v>3</v>
      </c>
      <c r="E545" s="50">
        <v>4</v>
      </c>
      <c r="F545" s="50">
        <v>5</v>
      </c>
    </row>
    <row r="546" spans="1:6" s="22" customFormat="1" ht="16.5" customHeight="1" hidden="1">
      <c r="A546" s="151"/>
      <c r="B546" s="46"/>
      <c r="C546" s="159" t="s">
        <v>35</v>
      </c>
      <c r="D546" s="174" t="s">
        <v>227</v>
      </c>
      <c r="E546" s="100">
        <f>E547</f>
        <v>0</v>
      </c>
      <c r="F546" s="100"/>
    </row>
    <row r="547" spans="1:6" s="16" customFormat="1" ht="15.75" customHeight="1" hidden="1">
      <c r="A547" s="144"/>
      <c r="B547" s="141"/>
      <c r="C547" s="142"/>
      <c r="D547" s="218" t="s">
        <v>259</v>
      </c>
      <c r="E547" s="212"/>
      <c r="F547" s="212"/>
    </row>
    <row r="548" spans="1:6" s="22" customFormat="1" ht="28.5" customHeight="1" hidden="1">
      <c r="A548" s="151"/>
      <c r="B548" s="164"/>
      <c r="C548" s="181" t="s">
        <v>118</v>
      </c>
      <c r="D548" s="182" t="s">
        <v>119</v>
      </c>
      <c r="E548" s="187"/>
      <c r="F548" s="187"/>
    </row>
    <row r="549" spans="1:6" s="22" customFormat="1" ht="19.5" customHeight="1">
      <c r="A549" s="151"/>
      <c r="B549" s="120">
        <v>92605</v>
      </c>
      <c r="C549" s="563" t="s">
        <v>223</v>
      </c>
      <c r="D549" s="564"/>
      <c r="E549" s="121">
        <f>E550</f>
        <v>9000</v>
      </c>
      <c r="F549" s="121">
        <f>F550</f>
        <v>4200</v>
      </c>
    </row>
    <row r="550" spans="1:6" s="22" customFormat="1" ht="19.5" customHeight="1">
      <c r="A550" s="151"/>
      <c r="B550" s="46"/>
      <c r="C550" s="158"/>
      <c r="D550" s="174" t="s">
        <v>228</v>
      </c>
      <c r="E550" s="100">
        <f>SUM(E551:E553)</f>
        <v>9000</v>
      </c>
      <c r="F550" s="100">
        <f>SUM(F551:F553)</f>
        <v>4200</v>
      </c>
    </row>
    <row r="551" spans="1:6" s="22" customFormat="1" ht="17.25" customHeight="1" hidden="1">
      <c r="A551" s="151"/>
      <c r="B551" s="161"/>
      <c r="C551" s="245" t="s">
        <v>218</v>
      </c>
      <c r="D551" s="248" t="s">
        <v>271</v>
      </c>
      <c r="E551" s="246"/>
      <c r="F551" s="244"/>
    </row>
    <row r="552" spans="1:6" s="22" customFormat="1" ht="17.25" customHeight="1">
      <c r="A552" s="151"/>
      <c r="B552" s="161"/>
      <c r="C552" s="245" t="s">
        <v>218</v>
      </c>
      <c r="D552" s="249" t="s">
        <v>452</v>
      </c>
      <c r="E552" s="525"/>
      <c r="F552" s="526">
        <v>4200</v>
      </c>
    </row>
    <row r="553" spans="1:6" s="22" customFormat="1" ht="26.25" thickBot="1">
      <c r="A553" s="151"/>
      <c r="B553" s="46"/>
      <c r="C553" s="99" t="s">
        <v>24</v>
      </c>
      <c r="D553" s="218" t="s">
        <v>450</v>
      </c>
      <c r="E553" s="333">
        <f>9000</f>
        <v>9000</v>
      </c>
      <c r="F553" s="224"/>
    </row>
    <row r="554" spans="1:8" s="125" customFormat="1" ht="22.5" customHeight="1" thickBot="1">
      <c r="A554" s="584" t="s">
        <v>225</v>
      </c>
      <c r="B554" s="534"/>
      <c r="C554" s="534"/>
      <c r="D554" s="535"/>
      <c r="E554" s="328">
        <f>E525+E494+E419+E391+E267+E206+E61+E52+E7+E464+E471+E113</f>
        <v>1513310</v>
      </c>
      <c r="F554" s="328">
        <f>F525+F494+F419+F391+F267+F206+F61+F52+F7+F464+F471+F113</f>
        <v>1432060</v>
      </c>
      <c r="G554" s="200">
        <f>E554-F554</f>
        <v>81250</v>
      </c>
      <c r="H554" s="200"/>
    </row>
    <row r="555" spans="5:7" ht="11.25" customHeight="1">
      <c r="E555" s="126"/>
      <c r="G555" s="276"/>
    </row>
    <row r="556" spans="1:8" ht="12.75">
      <c r="A556" s="127" t="s">
        <v>226</v>
      </c>
      <c r="B556" s="128"/>
      <c r="C556" s="128"/>
      <c r="E556" s="129"/>
      <c r="G556" s="200">
        <f>1!G424</f>
        <v>81250</v>
      </c>
      <c r="H556" s="276"/>
    </row>
    <row r="557" spans="2:7" ht="12.75">
      <c r="B557" s="131"/>
      <c r="C557" s="128"/>
      <c r="D557" s="130"/>
      <c r="E557" s="130"/>
      <c r="G557" s="200">
        <f>G554-G556</f>
        <v>0</v>
      </c>
    </row>
    <row r="558" spans="2:6" ht="12.75">
      <c r="B558" s="128"/>
      <c r="C558" s="128"/>
      <c r="D558" s="130"/>
      <c r="E558" s="130"/>
      <c r="F558" s="277"/>
    </row>
    <row r="559" spans="2:6" ht="12.75">
      <c r="B559" s="128"/>
      <c r="C559" s="128"/>
      <c r="D559" s="130"/>
      <c r="E559" s="130"/>
      <c r="F559" s="277"/>
    </row>
    <row r="560" spans="2:6" ht="12.75">
      <c r="B560" s="128"/>
      <c r="C560" s="128"/>
      <c r="D560" s="130"/>
      <c r="E560" s="130"/>
      <c r="F560" s="130"/>
    </row>
    <row r="561" spans="2:6" ht="12.75">
      <c r="B561" s="128"/>
      <c r="C561" s="128"/>
      <c r="D561" s="130"/>
      <c r="E561" s="130"/>
      <c r="F561" s="130"/>
    </row>
    <row r="562" spans="2:6" ht="12.75">
      <c r="B562" s="128"/>
      <c r="C562" s="128"/>
      <c r="D562" s="130"/>
      <c r="E562" s="130"/>
      <c r="F562" s="130"/>
    </row>
    <row r="563" spans="2:6" ht="12.75">
      <c r="B563" s="128"/>
      <c r="C563" s="128"/>
      <c r="D563" s="130"/>
      <c r="E563" s="130"/>
      <c r="F563" s="130"/>
    </row>
    <row r="564" spans="2:6" ht="12.75">
      <c r="B564" s="128"/>
      <c r="C564" s="128"/>
      <c r="D564" s="130"/>
      <c r="E564" s="130"/>
      <c r="F564" s="130"/>
    </row>
    <row r="565" spans="2:6" ht="12.75">
      <c r="B565" s="128"/>
      <c r="C565" s="128"/>
      <c r="D565" s="130"/>
      <c r="E565" s="130"/>
      <c r="F565" s="130"/>
    </row>
    <row r="566" spans="2:6" ht="12.75">
      <c r="B566" s="128"/>
      <c r="C566" s="128"/>
      <c r="D566" s="130"/>
      <c r="E566" s="130"/>
      <c r="F566" s="130"/>
    </row>
    <row r="567" spans="2:6" ht="12.75">
      <c r="B567" s="128"/>
      <c r="C567" s="128"/>
      <c r="D567" s="130"/>
      <c r="E567" s="130"/>
      <c r="F567" s="130"/>
    </row>
    <row r="568" spans="2:6" ht="12.75">
      <c r="B568" s="128"/>
      <c r="C568" s="128"/>
      <c r="D568" s="130"/>
      <c r="E568" s="130"/>
      <c r="F568" s="130"/>
    </row>
    <row r="569" spans="2:6" ht="12.75">
      <c r="B569" s="128"/>
      <c r="C569" s="128"/>
      <c r="D569" s="130"/>
      <c r="E569" s="130"/>
      <c r="F569" s="130"/>
    </row>
    <row r="570" spans="2:6" ht="12.75">
      <c r="B570" s="128"/>
      <c r="C570" s="128"/>
      <c r="D570" s="130"/>
      <c r="E570" s="130"/>
      <c r="F570" s="130"/>
    </row>
    <row r="571" spans="2:6" ht="12.75">
      <c r="B571" s="128"/>
      <c r="C571" s="128"/>
      <c r="D571" s="130"/>
      <c r="E571" s="130"/>
      <c r="F571" s="130"/>
    </row>
    <row r="572" spans="2:6" ht="12.75">
      <c r="B572" s="128"/>
      <c r="C572" s="128"/>
      <c r="D572" s="130"/>
      <c r="E572" s="130"/>
      <c r="F572" s="130"/>
    </row>
    <row r="573" spans="2:6" ht="12.75">
      <c r="B573" s="128"/>
      <c r="C573" s="128"/>
      <c r="D573" s="130"/>
      <c r="E573" s="130"/>
      <c r="F573" s="130"/>
    </row>
    <row r="574" spans="2:6" ht="12.75">
      <c r="B574" s="128"/>
      <c r="C574" s="128"/>
      <c r="D574" s="130"/>
      <c r="E574" s="130"/>
      <c r="F574" s="130"/>
    </row>
    <row r="575" spans="2:6" ht="12.75">
      <c r="B575" s="128"/>
      <c r="C575" s="128"/>
      <c r="D575" s="130"/>
      <c r="E575" s="130"/>
      <c r="F575" s="130"/>
    </row>
    <row r="576" spans="2:6" ht="12.75">
      <c r="B576" s="128"/>
      <c r="C576" s="128"/>
      <c r="D576" s="130"/>
      <c r="E576" s="130"/>
      <c r="F576" s="130"/>
    </row>
    <row r="577" spans="2:6" ht="12.75">
      <c r="B577" s="128"/>
      <c r="C577" s="128"/>
      <c r="D577" s="130"/>
      <c r="E577" s="130"/>
      <c r="F577" s="130"/>
    </row>
    <row r="578" spans="2:6" ht="12.75">
      <c r="B578" s="128"/>
      <c r="C578" s="128"/>
      <c r="D578" s="130"/>
      <c r="E578" s="130"/>
      <c r="F578" s="130"/>
    </row>
    <row r="579" spans="2:6" ht="12.75">
      <c r="B579" s="128"/>
      <c r="C579" s="128"/>
      <c r="D579" s="130"/>
      <c r="E579" s="130"/>
      <c r="F579" s="130"/>
    </row>
    <row r="580" spans="2:6" ht="12.75">
      <c r="B580" s="128"/>
      <c r="C580" s="128"/>
      <c r="D580" s="130"/>
      <c r="E580" s="130"/>
      <c r="F580" s="130"/>
    </row>
    <row r="581" spans="2:6" ht="12.75">
      <c r="B581" s="128"/>
      <c r="C581" s="128"/>
      <c r="D581" s="130"/>
      <c r="E581" s="130"/>
      <c r="F581" s="130"/>
    </row>
    <row r="582" spans="2:6" ht="12.75">
      <c r="B582" s="128"/>
      <c r="C582" s="128"/>
      <c r="D582" s="130"/>
      <c r="E582" s="130"/>
      <c r="F582" s="130"/>
    </row>
    <row r="583" spans="2:6" ht="12.75">
      <c r="B583" s="128"/>
      <c r="C583" s="128"/>
      <c r="D583" s="130"/>
      <c r="E583" s="130"/>
      <c r="F583" s="130"/>
    </row>
    <row r="584" spans="2:6" ht="12.75">
      <c r="B584" s="128"/>
      <c r="C584" s="128"/>
      <c r="D584" s="130"/>
      <c r="E584" s="130"/>
      <c r="F584" s="130"/>
    </row>
    <row r="585" spans="2:6" ht="12.75">
      <c r="B585" s="128"/>
      <c r="C585" s="128"/>
      <c r="D585" s="130"/>
      <c r="E585" s="130"/>
      <c r="F585" s="130"/>
    </row>
    <row r="586" spans="2:6" ht="12.75">
      <c r="B586" s="128"/>
      <c r="C586" s="128"/>
      <c r="D586" s="130"/>
      <c r="E586" s="130"/>
      <c r="F586" s="130"/>
    </row>
    <row r="587" spans="2:6" ht="12.75">
      <c r="B587" s="128"/>
      <c r="C587" s="128"/>
      <c r="D587" s="130"/>
      <c r="E587" s="130"/>
      <c r="F587" s="130"/>
    </row>
    <row r="588" spans="2:6" ht="12.75">
      <c r="B588" s="128"/>
      <c r="C588" s="128"/>
      <c r="D588" s="130"/>
      <c r="E588" s="130"/>
      <c r="F588" s="130"/>
    </row>
  </sheetData>
  <mergeCells count="96">
    <mergeCell ref="B508:D508"/>
    <mergeCell ref="B494:D494"/>
    <mergeCell ref="D467:F467"/>
    <mergeCell ref="F482:F483"/>
    <mergeCell ref="E482:E483"/>
    <mergeCell ref="C495:D495"/>
    <mergeCell ref="A449:A450"/>
    <mergeCell ref="B449:B450"/>
    <mergeCell ref="D482:D483"/>
    <mergeCell ref="A461:A462"/>
    <mergeCell ref="B461:B462"/>
    <mergeCell ref="C461:C462"/>
    <mergeCell ref="D461:D462"/>
    <mergeCell ref="B482:B483"/>
    <mergeCell ref="A482:A483"/>
    <mergeCell ref="C53:D53"/>
    <mergeCell ref="C176:C177"/>
    <mergeCell ref="A2:F2"/>
    <mergeCell ref="C62:D62"/>
    <mergeCell ref="B61:D61"/>
    <mergeCell ref="D46:F46"/>
    <mergeCell ref="F4:F5"/>
    <mergeCell ref="A4:A5"/>
    <mergeCell ref="B7:D7"/>
    <mergeCell ref="C17:D17"/>
    <mergeCell ref="E4:E5"/>
    <mergeCell ref="B28:D28"/>
    <mergeCell ref="D4:D5"/>
    <mergeCell ref="C4:C5"/>
    <mergeCell ref="B4:B5"/>
    <mergeCell ref="B176:B177"/>
    <mergeCell ref="B105:D105"/>
    <mergeCell ref="C100:D100"/>
    <mergeCell ref="D98:F98"/>
    <mergeCell ref="D176:D177"/>
    <mergeCell ref="E176:E177"/>
    <mergeCell ref="F176:F177"/>
    <mergeCell ref="C106:D106"/>
    <mergeCell ref="B84:D84"/>
    <mergeCell ref="C85:D85"/>
    <mergeCell ref="D83:F83"/>
    <mergeCell ref="D65:F65"/>
    <mergeCell ref="A59:B59"/>
    <mergeCell ref="A76:B76"/>
    <mergeCell ref="A64:B64"/>
    <mergeCell ref="D399:F399"/>
    <mergeCell ref="B29:D29"/>
    <mergeCell ref="C126:D126"/>
    <mergeCell ref="B113:D113"/>
    <mergeCell ref="B206:D206"/>
    <mergeCell ref="C66:D66"/>
    <mergeCell ref="B30:D30"/>
    <mergeCell ref="C40:D40"/>
    <mergeCell ref="A77:B77"/>
    <mergeCell ref="B52:D52"/>
    <mergeCell ref="E449:E450"/>
    <mergeCell ref="F449:F450"/>
    <mergeCell ref="D457:F457"/>
    <mergeCell ref="D431:F431"/>
    <mergeCell ref="D454:F454"/>
    <mergeCell ref="B525:D525"/>
    <mergeCell ref="D514:F514"/>
    <mergeCell ref="C325:D325"/>
    <mergeCell ref="B267:D267"/>
    <mergeCell ref="E461:E462"/>
    <mergeCell ref="B419:D419"/>
    <mergeCell ref="D425:F425"/>
    <mergeCell ref="C449:C450"/>
    <mergeCell ref="D449:D450"/>
    <mergeCell ref="F461:F462"/>
    <mergeCell ref="C482:C483"/>
    <mergeCell ref="D435:F435"/>
    <mergeCell ref="D440:F440"/>
    <mergeCell ref="A176:A177"/>
    <mergeCell ref="B243:D243"/>
    <mergeCell ref="D187:F187"/>
    <mergeCell ref="C465:D465"/>
    <mergeCell ref="B464:D464"/>
    <mergeCell ref="B471:D471"/>
    <mergeCell ref="D476:F476"/>
    <mergeCell ref="A554:D554"/>
    <mergeCell ref="C549:D549"/>
    <mergeCell ref="C526:D526"/>
    <mergeCell ref="D532:F532"/>
    <mergeCell ref="A535:B537"/>
    <mergeCell ref="D338:F338"/>
    <mergeCell ref="B391:D391"/>
    <mergeCell ref="B252:D252"/>
    <mergeCell ref="C213:D213"/>
    <mergeCell ref="D273:F273"/>
    <mergeCell ref="D373:F373"/>
    <mergeCell ref="D364:F364"/>
    <mergeCell ref="B179:D179"/>
    <mergeCell ref="C207:D207"/>
    <mergeCell ref="C268:D268"/>
    <mergeCell ref="D329:F329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XLIX/268/2010
z dnia 23 kwietnia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80"/>
  <sheetViews>
    <sheetView zoomScale="83" zoomScaleNormal="83" workbookViewId="0" topLeftCell="C13">
      <selection activeCell="L34" sqref="L34"/>
    </sheetView>
  </sheetViews>
  <sheetFormatPr defaultColWidth="9.00390625" defaultRowHeight="18.75" customHeight="1"/>
  <cols>
    <col min="1" max="1" width="4.25390625" style="489" customWidth="1"/>
    <col min="2" max="2" width="63.625" style="489" customWidth="1"/>
    <col min="3" max="3" width="11.00390625" style="489" customWidth="1"/>
    <col min="4" max="4" width="12.625" style="490" customWidth="1"/>
    <col min="5" max="5" width="14.25390625" style="489" bestFit="1" customWidth="1"/>
    <col min="6" max="6" width="14.25390625" style="489" customWidth="1"/>
    <col min="7" max="7" width="11.625" style="489" customWidth="1"/>
    <col min="8" max="8" width="13.875" style="489" customWidth="1"/>
    <col min="9" max="9" width="12.625" style="489" customWidth="1"/>
    <col min="10" max="10" width="0.74609375" style="489" hidden="1" customWidth="1"/>
    <col min="11" max="11" width="13.375" style="489" customWidth="1"/>
    <col min="12" max="12" width="13.75390625" style="489" customWidth="1"/>
    <col min="13" max="13" width="4.125" style="489" customWidth="1"/>
    <col min="14" max="16384" width="6.75390625" style="489" customWidth="1"/>
  </cols>
  <sheetData>
    <row r="1" spans="1:13" s="392" customFormat="1" ht="21" customHeight="1">
      <c r="A1" s="624" t="s">
        <v>366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391"/>
    </row>
    <row r="2" spans="2:13" s="393" customFormat="1" ht="12" customHeight="1" thickBot="1">
      <c r="B2" s="394"/>
      <c r="D2" s="394"/>
      <c r="L2" s="395" t="s">
        <v>362</v>
      </c>
      <c r="M2" s="396"/>
    </row>
    <row r="3" spans="1:13" s="398" customFormat="1" ht="14.25" customHeight="1">
      <c r="A3" s="628" t="s">
        <v>361</v>
      </c>
      <c r="B3" s="632" t="s">
        <v>367</v>
      </c>
      <c r="C3" s="632" t="s">
        <v>368</v>
      </c>
      <c r="D3" s="630" t="s">
        <v>369</v>
      </c>
      <c r="E3" s="632" t="s">
        <v>370</v>
      </c>
      <c r="F3" s="640" t="s">
        <v>371</v>
      </c>
      <c r="G3" s="641"/>
      <c r="H3" s="641"/>
      <c r="I3" s="642"/>
      <c r="J3" s="397"/>
      <c r="K3" s="397"/>
      <c r="L3" s="625" t="s">
        <v>372</v>
      </c>
      <c r="M3" s="396"/>
    </row>
    <row r="4" spans="1:13" s="398" customFormat="1" ht="14.25" customHeight="1">
      <c r="A4" s="629"/>
      <c r="B4" s="633"/>
      <c r="C4" s="633"/>
      <c r="D4" s="631"/>
      <c r="E4" s="633"/>
      <c r="F4" s="634" t="s">
        <v>373</v>
      </c>
      <c r="G4" s="634" t="s">
        <v>374</v>
      </c>
      <c r="H4" s="634"/>
      <c r="I4" s="634"/>
      <c r="J4" s="399"/>
      <c r="K4" s="399"/>
      <c r="L4" s="626"/>
      <c r="M4" s="396"/>
    </row>
    <row r="5" spans="1:13" s="398" customFormat="1" ht="14.25" customHeight="1">
      <c r="A5" s="629"/>
      <c r="B5" s="633"/>
      <c r="C5" s="633"/>
      <c r="D5" s="631"/>
      <c r="E5" s="633"/>
      <c r="F5" s="639"/>
      <c r="G5" s="621" t="s">
        <v>375</v>
      </c>
      <c r="H5" s="621" t="s">
        <v>376</v>
      </c>
      <c r="I5" s="621" t="s">
        <v>377</v>
      </c>
      <c r="J5" s="400" t="s">
        <v>378</v>
      </c>
      <c r="K5" s="621" t="s">
        <v>379</v>
      </c>
      <c r="L5" s="626"/>
      <c r="M5" s="396"/>
    </row>
    <row r="6" spans="1:13" s="398" customFormat="1" ht="14.25" customHeight="1">
      <c r="A6" s="629"/>
      <c r="B6" s="633"/>
      <c r="C6" s="633"/>
      <c r="D6" s="631"/>
      <c r="E6" s="633"/>
      <c r="F6" s="639"/>
      <c r="G6" s="622"/>
      <c r="H6" s="622"/>
      <c r="I6" s="622"/>
      <c r="J6" s="401"/>
      <c r="K6" s="622"/>
      <c r="L6" s="626"/>
      <c r="M6" s="396"/>
    </row>
    <row r="7" spans="1:13" s="398" customFormat="1" ht="15" customHeight="1">
      <c r="A7" s="629"/>
      <c r="B7" s="633"/>
      <c r="C7" s="633"/>
      <c r="D7" s="631"/>
      <c r="E7" s="633"/>
      <c r="F7" s="639"/>
      <c r="G7" s="622"/>
      <c r="H7" s="622"/>
      <c r="I7" s="622"/>
      <c r="J7" s="401"/>
      <c r="K7" s="623"/>
      <c r="L7" s="627"/>
      <c r="M7" s="396"/>
    </row>
    <row r="8" spans="1:13" s="408" customFormat="1" ht="10.5" customHeight="1" thickBot="1">
      <c r="A8" s="402">
        <v>1</v>
      </c>
      <c r="B8" s="403">
        <v>2</v>
      </c>
      <c r="C8" s="403">
        <v>3</v>
      </c>
      <c r="D8" s="404">
        <v>4</v>
      </c>
      <c r="E8" s="403">
        <v>5</v>
      </c>
      <c r="F8" s="403">
        <v>6</v>
      </c>
      <c r="G8" s="405">
        <v>7</v>
      </c>
      <c r="H8" s="405">
        <v>8</v>
      </c>
      <c r="I8" s="405">
        <v>9</v>
      </c>
      <c r="J8" s="405">
        <v>10</v>
      </c>
      <c r="K8" s="405">
        <v>10</v>
      </c>
      <c r="L8" s="406">
        <v>11</v>
      </c>
      <c r="M8" s="407"/>
    </row>
    <row r="9" spans="1:13" s="413" customFormat="1" ht="21.75" customHeight="1" thickBot="1">
      <c r="A9" s="617" t="s">
        <v>380</v>
      </c>
      <c r="B9" s="618"/>
      <c r="C9" s="618"/>
      <c r="D9" s="409">
        <f aca="true" t="shared" si="0" ref="D9:I9">D10</f>
        <v>10808199</v>
      </c>
      <c r="E9" s="409">
        <f t="shared" si="0"/>
        <v>5742307</v>
      </c>
      <c r="F9" s="409">
        <f t="shared" si="0"/>
        <v>1915000</v>
      </c>
      <c r="G9" s="409">
        <f t="shared" si="0"/>
        <v>266307</v>
      </c>
      <c r="H9" s="409">
        <f t="shared" si="0"/>
        <v>2861600</v>
      </c>
      <c r="I9" s="409">
        <f t="shared" si="0"/>
        <v>699400</v>
      </c>
      <c r="J9" s="409" t="e">
        <f>J10+#REF!</f>
        <v>#REF!</v>
      </c>
      <c r="K9" s="410"/>
      <c r="L9" s="411"/>
      <c r="M9" s="412"/>
    </row>
    <row r="10" spans="1:13" s="413" customFormat="1" ht="21.75" customHeight="1" thickBot="1">
      <c r="A10" s="619" t="s">
        <v>381</v>
      </c>
      <c r="B10" s="620"/>
      <c r="C10" s="620"/>
      <c r="D10" s="414">
        <f aca="true" t="shared" si="1" ref="D10:I10">SUM(D11:D17)</f>
        <v>10808199</v>
      </c>
      <c r="E10" s="414">
        <f t="shared" si="1"/>
        <v>5742307</v>
      </c>
      <c r="F10" s="414">
        <f t="shared" si="1"/>
        <v>1915000</v>
      </c>
      <c r="G10" s="414">
        <f t="shared" si="1"/>
        <v>266307</v>
      </c>
      <c r="H10" s="414">
        <f t="shared" si="1"/>
        <v>2861600</v>
      </c>
      <c r="I10" s="414">
        <f t="shared" si="1"/>
        <v>699400</v>
      </c>
      <c r="J10" s="414">
        <f>SUM(J11:J14)</f>
        <v>0</v>
      </c>
      <c r="K10" s="415"/>
      <c r="L10" s="416"/>
      <c r="M10" s="412"/>
    </row>
    <row r="11" spans="1:13" s="413" customFormat="1" ht="27.75" customHeight="1" thickTop="1">
      <c r="A11" s="417">
        <v>1</v>
      </c>
      <c r="B11" s="418" t="s">
        <v>382</v>
      </c>
      <c r="C11" s="419" t="s">
        <v>383</v>
      </c>
      <c r="D11" s="420">
        <v>4856600</v>
      </c>
      <c r="E11" s="420">
        <f aca="true" t="shared" si="2" ref="E11:E17">SUM(F11,G11,H11,I11,K11)</f>
        <v>4798300</v>
      </c>
      <c r="F11" s="420">
        <v>1915000</v>
      </c>
      <c r="G11" s="420">
        <f>4798300-F11-I11-H11</f>
        <v>7300</v>
      </c>
      <c r="H11" s="420">
        <v>2300000</v>
      </c>
      <c r="I11" s="420">
        <v>576000</v>
      </c>
      <c r="J11" s="420"/>
      <c r="K11" s="421"/>
      <c r="L11" s="606" t="s">
        <v>384</v>
      </c>
      <c r="M11" s="412"/>
    </row>
    <row r="12" spans="1:13" s="413" customFormat="1" ht="25.5" customHeight="1">
      <c r="A12" s="422">
        <v>2</v>
      </c>
      <c r="B12" s="418" t="s">
        <v>385</v>
      </c>
      <c r="C12" s="419" t="s">
        <v>386</v>
      </c>
      <c r="D12" s="423">
        <v>33000</v>
      </c>
      <c r="E12" s="420">
        <f t="shared" si="2"/>
        <v>33000</v>
      </c>
      <c r="F12" s="424"/>
      <c r="G12" s="420">
        <f>33000-I12</f>
        <v>27000</v>
      </c>
      <c r="H12" s="420"/>
      <c r="I12" s="420">
        <v>6000</v>
      </c>
      <c r="J12" s="420"/>
      <c r="K12" s="421" t="s">
        <v>387</v>
      </c>
      <c r="L12" s="607"/>
      <c r="M12" s="412"/>
    </row>
    <row r="13" spans="1:13" s="413" customFormat="1" ht="21" customHeight="1">
      <c r="A13" s="417">
        <v>3</v>
      </c>
      <c r="B13" s="418" t="s">
        <v>388</v>
      </c>
      <c r="C13" s="419">
        <v>2010</v>
      </c>
      <c r="D13" s="420">
        <f>E13</f>
        <v>58800</v>
      </c>
      <c r="E13" s="420">
        <f t="shared" si="2"/>
        <v>58800</v>
      </c>
      <c r="F13" s="420"/>
      <c r="G13" s="420">
        <f>43800+15000</f>
        <v>58800</v>
      </c>
      <c r="H13" s="420"/>
      <c r="I13" s="420"/>
      <c r="J13" s="420"/>
      <c r="K13" s="649" t="s">
        <v>389</v>
      </c>
      <c r="L13" s="651" t="s">
        <v>390</v>
      </c>
      <c r="M13" s="412"/>
    </row>
    <row r="14" spans="1:13" s="413" customFormat="1" ht="20.25" customHeight="1">
      <c r="A14" s="417">
        <v>4</v>
      </c>
      <c r="B14" s="418" t="s">
        <v>391</v>
      </c>
      <c r="C14" s="419">
        <v>2010</v>
      </c>
      <c r="D14" s="420">
        <f>E14</f>
        <v>124000</v>
      </c>
      <c r="E14" s="420">
        <f t="shared" si="2"/>
        <v>124000</v>
      </c>
      <c r="F14" s="420"/>
      <c r="G14" s="420">
        <f>99000+15000+10000</f>
        <v>124000</v>
      </c>
      <c r="H14" s="420"/>
      <c r="I14" s="420"/>
      <c r="J14" s="420"/>
      <c r="K14" s="650"/>
      <c r="L14" s="652"/>
      <c r="M14" s="412"/>
    </row>
    <row r="15" spans="1:13" s="413" customFormat="1" ht="31.5" customHeight="1">
      <c r="A15" s="422">
        <v>5</v>
      </c>
      <c r="B15" s="418" t="s">
        <v>392</v>
      </c>
      <c r="C15" s="425" t="s">
        <v>386</v>
      </c>
      <c r="D15" s="420">
        <f>E15+12</f>
        <v>341099</v>
      </c>
      <c r="E15" s="420">
        <f t="shared" si="2"/>
        <v>341087</v>
      </c>
      <c r="F15" s="420"/>
      <c r="G15" s="420">
        <f>341087-H15-I15</f>
        <v>32087</v>
      </c>
      <c r="H15" s="420">
        <f>91600+100000</f>
        <v>191600</v>
      </c>
      <c r="I15" s="420">
        <f>23400+94000</f>
        <v>117400</v>
      </c>
      <c r="J15" s="420"/>
      <c r="K15" s="421" t="s">
        <v>393</v>
      </c>
      <c r="L15" s="610" t="s">
        <v>384</v>
      </c>
      <c r="M15" s="412"/>
    </row>
    <row r="16" spans="1:13" s="413" customFormat="1" ht="25.5">
      <c r="A16" s="417">
        <v>6</v>
      </c>
      <c r="B16" s="418" t="s">
        <v>394</v>
      </c>
      <c r="C16" s="425" t="s">
        <v>383</v>
      </c>
      <c r="D16" s="420">
        <v>5124700</v>
      </c>
      <c r="E16" s="420">
        <f t="shared" si="2"/>
        <v>117120</v>
      </c>
      <c r="F16" s="426"/>
      <c r="G16" s="420">
        <v>17120</v>
      </c>
      <c r="H16" s="420">
        <v>100000</v>
      </c>
      <c r="I16" s="427"/>
      <c r="J16" s="420"/>
      <c r="K16" s="421"/>
      <c r="L16" s="607"/>
      <c r="M16" s="412"/>
    </row>
    <row r="17" spans="1:13" s="413" customFormat="1" ht="24" customHeight="1" thickBot="1">
      <c r="A17" s="417">
        <v>7</v>
      </c>
      <c r="B17" s="418" t="s">
        <v>395</v>
      </c>
      <c r="C17" s="419">
        <v>2010</v>
      </c>
      <c r="D17" s="420">
        <f>E17</f>
        <v>270000</v>
      </c>
      <c r="E17" s="420">
        <f t="shared" si="2"/>
        <v>270000</v>
      </c>
      <c r="F17" s="420"/>
      <c r="G17" s="420"/>
      <c r="H17" s="420">
        <f>100000+150000+20000</f>
        <v>270000</v>
      </c>
      <c r="I17" s="420"/>
      <c r="J17" s="420"/>
      <c r="K17" s="428" t="s">
        <v>460</v>
      </c>
      <c r="L17" s="495" t="s">
        <v>390</v>
      </c>
      <c r="M17" s="412"/>
    </row>
    <row r="18" spans="1:13" s="413" customFormat="1" ht="22.5" customHeight="1" thickBot="1">
      <c r="A18" s="617" t="s">
        <v>396</v>
      </c>
      <c r="B18" s="618"/>
      <c r="C18" s="618"/>
      <c r="D18" s="409">
        <f aca="true" t="shared" si="3" ref="D18:I18">D19</f>
        <v>1590668</v>
      </c>
      <c r="E18" s="409">
        <f t="shared" si="3"/>
        <v>412668</v>
      </c>
      <c r="F18" s="409">
        <f t="shared" si="3"/>
        <v>0</v>
      </c>
      <c r="G18" s="409">
        <f t="shared" si="3"/>
        <v>64668</v>
      </c>
      <c r="H18" s="409">
        <f t="shared" si="3"/>
        <v>300000</v>
      </c>
      <c r="I18" s="409">
        <f t="shared" si="3"/>
        <v>48000</v>
      </c>
      <c r="J18" s="409" t="e">
        <f>J19+#REF!</f>
        <v>#REF!</v>
      </c>
      <c r="K18" s="410"/>
      <c r="L18" s="494"/>
      <c r="M18" s="412"/>
    </row>
    <row r="19" spans="1:13" s="413" customFormat="1" ht="20.25" customHeight="1" thickBot="1">
      <c r="A19" s="619" t="s">
        <v>397</v>
      </c>
      <c r="B19" s="620"/>
      <c r="C19" s="620"/>
      <c r="D19" s="414">
        <f aca="true" t="shared" si="4" ref="D19:J19">SUM(D20:D25)</f>
        <v>1590668</v>
      </c>
      <c r="E19" s="414">
        <f t="shared" si="4"/>
        <v>412668</v>
      </c>
      <c r="F19" s="414">
        <f t="shared" si="4"/>
        <v>0</v>
      </c>
      <c r="G19" s="414">
        <f t="shared" si="4"/>
        <v>64668</v>
      </c>
      <c r="H19" s="414">
        <f t="shared" si="4"/>
        <v>300000</v>
      </c>
      <c r="I19" s="414">
        <f t="shared" si="4"/>
        <v>48000</v>
      </c>
      <c r="J19" s="414">
        <f t="shared" si="4"/>
        <v>0</v>
      </c>
      <c r="K19" s="415"/>
      <c r="L19" s="416"/>
      <c r="M19" s="412"/>
    </row>
    <row r="20" spans="1:13" s="413" customFormat="1" ht="21.75" customHeight="1" thickTop="1">
      <c r="A20" s="417">
        <v>8</v>
      </c>
      <c r="B20" s="431" t="s">
        <v>400</v>
      </c>
      <c r="C20" s="432" t="s">
        <v>386</v>
      </c>
      <c r="D20" s="433">
        <f>E20</f>
        <v>53000</v>
      </c>
      <c r="E20" s="420">
        <f>SUM(F20,G20,H20,I20,L11)</f>
        <v>53000</v>
      </c>
      <c r="F20" s="433"/>
      <c r="G20" s="434">
        <v>5000</v>
      </c>
      <c r="H20" s="433"/>
      <c r="I20" s="433">
        <v>48000</v>
      </c>
      <c r="J20" s="433"/>
      <c r="K20" s="430" t="s">
        <v>401</v>
      </c>
      <c r="L20" s="606"/>
      <c r="M20" s="412"/>
    </row>
    <row r="21" spans="1:13" s="413" customFormat="1" ht="21.75" customHeight="1">
      <c r="A21" s="417">
        <v>9</v>
      </c>
      <c r="B21" s="431" t="s">
        <v>402</v>
      </c>
      <c r="C21" s="425" t="s">
        <v>399</v>
      </c>
      <c r="D21" s="433">
        <v>358000</v>
      </c>
      <c r="E21" s="420">
        <f>SUM(F21,G21,H21,I21,L14)</f>
        <v>150000</v>
      </c>
      <c r="F21" s="426"/>
      <c r="G21" s="433"/>
      <c r="H21" s="433">
        <v>150000</v>
      </c>
      <c r="I21" s="433"/>
      <c r="J21" s="433"/>
      <c r="K21" s="433"/>
      <c r="L21" s="606"/>
      <c r="M21" s="412"/>
    </row>
    <row r="22" spans="1:13" s="413" customFormat="1" ht="21.75" customHeight="1">
      <c r="A22" s="417">
        <v>10</v>
      </c>
      <c r="B22" s="431" t="s">
        <v>403</v>
      </c>
      <c r="C22" s="425" t="s">
        <v>404</v>
      </c>
      <c r="D22" s="433">
        <v>1100000</v>
      </c>
      <c r="E22" s="420">
        <f>SUM(F22,G22,H22,I22,L15)</f>
        <v>150000</v>
      </c>
      <c r="F22" s="426"/>
      <c r="G22" s="433"/>
      <c r="H22" s="433">
        <v>150000</v>
      </c>
      <c r="I22" s="433"/>
      <c r="J22" s="433"/>
      <c r="K22" s="433"/>
      <c r="L22" s="606"/>
      <c r="M22" s="412"/>
    </row>
    <row r="23" spans="1:13" s="413" customFormat="1" ht="21.75" customHeight="1">
      <c r="A23" s="417">
        <v>11</v>
      </c>
      <c r="B23" s="431" t="s">
        <v>405</v>
      </c>
      <c r="C23" s="425" t="s">
        <v>406</v>
      </c>
      <c r="D23" s="433">
        <f>E23+20000</f>
        <v>35000</v>
      </c>
      <c r="E23" s="420">
        <f>SUM(F23,G23,H23,I23,L15)</f>
        <v>15000</v>
      </c>
      <c r="F23" s="426"/>
      <c r="G23" s="433">
        <v>15000</v>
      </c>
      <c r="H23" s="433"/>
      <c r="I23" s="433"/>
      <c r="J23" s="433"/>
      <c r="K23" s="433"/>
      <c r="L23" s="606"/>
      <c r="M23" s="412"/>
    </row>
    <row r="24" spans="1:13" s="413" customFormat="1" ht="21.75" customHeight="1">
      <c r="A24" s="417">
        <v>12</v>
      </c>
      <c r="B24" s="431" t="s">
        <v>407</v>
      </c>
      <c r="C24" s="425">
        <v>2010</v>
      </c>
      <c r="D24" s="433">
        <f>E24</f>
        <v>40000</v>
      </c>
      <c r="E24" s="420">
        <f>SUM(F24,G24,H24,I24,L16)</f>
        <v>40000</v>
      </c>
      <c r="F24" s="426"/>
      <c r="G24" s="433">
        <v>40000</v>
      </c>
      <c r="H24" s="433"/>
      <c r="I24" s="433"/>
      <c r="J24" s="433"/>
      <c r="K24" s="433"/>
      <c r="L24" s="606"/>
      <c r="M24" s="412"/>
    </row>
    <row r="25" spans="1:13" s="413" customFormat="1" ht="21.75" customHeight="1" thickBot="1">
      <c r="A25" s="417">
        <v>13</v>
      </c>
      <c r="B25" s="431" t="s">
        <v>408</v>
      </c>
      <c r="C25" s="432">
        <v>2010</v>
      </c>
      <c r="D25" s="433">
        <f>E25</f>
        <v>4668</v>
      </c>
      <c r="E25" s="420">
        <f>G25</f>
        <v>4668</v>
      </c>
      <c r="F25" s="433"/>
      <c r="G25" s="434">
        <v>4668</v>
      </c>
      <c r="H25" s="433"/>
      <c r="I25" s="433"/>
      <c r="J25" s="433"/>
      <c r="K25" s="430"/>
      <c r="L25" s="606"/>
      <c r="M25" s="412"/>
    </row>
    <row r="26" spans="1:13" s="413" customFormat="1" ht="21" customHeight="1" thickBot="1">
      <c r="A26" s="611" t="s">
        <v>409</v>
      </c>
      <c r="B26" s="612"/>
      <c r="C26" s="613"/>
      <c r="D26" s="409">
        <f aca="true" t="shared" si="5" ref="D26:J26">D27</f>
        <v>21000</v>
      </c>
      <c r="E26" s="409">
        <f t="shared" si="5"/>
        <v>21000</v>
      </c>
      <c r="F26" s="409">
        <f t="shared" si="5"/>
        <v>0</v>
      </c>
      <c r="G26" s="410">
        <f t="shared" si="5"/>
        <v>21000</v>
      </c>
      <c r="H26" s="409">
        <f t="shared" si="5"/>
        <v>0</v>
      </c>
      <c r="I26" s="409">
        <f t="shared" si="5"/>
        <v>0</v>
      </c>
      <c r="J26" s="409">
        <f t="shared" si="5"/>
        <v>0</v>
      </c>
      <c r="K26" s="410"/>
      <c r="L26" s="411"/>
      <c r="M26" s="412"/>
    </row>
    <row r="27" spans="1:13" s="413" customFormat="1" ht="19.5" customHeight="1" thickBot="1">
      <c r="A27" s="614" t="s">
        <v>410</v>
      </c>
      <c r="B27" s="615"/>
      <c r="C27" s="616"/>
      <c r="D27" s="414">
        <f aca="true" t="shared" si="6" ref="D27:J27">SUM(D28:D28)</f>
        <v>21000</v>
      </c>
      <c r="E27" s="414">
        <f t="shared" si="6"/>
        <v>21000</v>
      </c>
      <c r="F27" s="414">
        <f t="shared" si="6"/>
        <v>0</v>
      </c>
      <c r="G27" s="414">
        <f t="shared" si="6"/>
        <v>21000</v>
      </c>
      <c r="H27" s="414">
        <f t="shared" si="6"/>
        <v>0</v>
      </c>
      <c r="I27" s="414">
        <f t="shared" si="6"/>
        <v>0</v>
      </c>
      <c r="J27" s="414">
        <f t="shared" si="6"/>
        <v>0</v>
      </c>
      <c r="K27" s="415"/>
      <c r="L27" s="416"/>
      <c r="M27" s="412"/>
    </row>
    <row r="28" spans="1:13" s="413" customFormat="1" ht="21" customHeight="1" thickBot="1" thickTop="1">
      <c r="A28" s="435">
        <v>14</v>
      </c>
      <c r="B28" s="436" t="s">
        <v>266</v>
      </c>
      <c r="C28" s="437">
        <v>2010</v>
      </c>
      <c r="D28" s="438">
        <f>E28</f>
        <v>21000</v>
      </c>
      <c r="E28" s="438">
        <f>SUM(F28,G28,H28,I28,L27)</f>
        <v>21000</v>
      </c>
      <c r="F28" s="438"/>
      <c r="G28" s="439">
        <v>21000</v>
      </c>
      <c r="H28" s="438"/>
      <c r="I28" s="438"/>
      <c r="J28" s="439"/>
      <c r="K28" s="439"/>
      <c r="L28" s="440" t="s">
        <v>384</v>
      </c>
      <c r="M28" s="412"/>
    </row>
    <row r="29" spans="1:13" s="413" customFormat="1" ht="25.5" customHeight="1" thickBot="1">
      <c r="A29" s="611" t="s">
        <v>411</v>
      </c>
      <c r="B29" s="612"/>
      <c r="C29" s="613"/>
      <c r="D29" s="409">
        <f aca="true" t="shared" si="7" ref="D29:J29">D30</f>
        <v>4000</v>
      </c>
      <c r="E29" s="409">
        <f t="shared" si="7"/>
        <v>4000</v>
      </c>
      <c r="F29" s="409">
        <f t="shared" si="7"/>
        <v>0</v>
      </c>
      <c r="G29" s="410">
        <f t="shared" si="7"/>
        <v>4000</v>
      </c>
      <c r="H29" s="409">
        <f t="shared" si="7"/>
        <v>0</v>
      </c>
      <c r="I29" s="409">
        <f t="shared" si="7"/>
        <v>0</v>
      </c>
      <c r="J29" s="409">
        <f t="shared" si="7"/>
        <v>0</v>
      </c>
      <c r="K29" s="410"/>
      <c r="L29" s="411"/>
      <c r="M29" s="412"/>
    </row>
    <row r="30" spans="1:13" s="413" customFormat="1" ht="19.5" customHeight="1" thickBot="1">
      <c r="A30" s="614" t="s">
        <v>412</v>
      </c>
      <c r="B30" s="615"/>
      <c r="C30" s="616"/>
      <c r="D30" s="414">
        <f aca="true" t="shared" si="8" ref="D30:J30">SUM(D31:D31)</f>
        <v>4000</v>
      </c>
      <c r="E30" s="414">
        <f t="shared" si="8"/>
        <v>4000</v>
      </c>
      <c r="F30" s="414">
        <f t="shared" si="8"/>
        <v>0</v>
      </c>
      <c r="G30" s="414">
        <f t="shared" si="8"/>
        <v>4000</v>
      </c>
      <c r="H30" s="414">
        <f t="shared" si="8"/>
        <v>0</v>
      </c>
      <c r="I30" s="414">
        <f t="shared" si="8"/>
        <v>0</v>
      </c>
      <c r="J30" s="414">
        <f t="shared" si="8"/>
        <v>0</v>
      </c>
      <c r="K30" s="415"/>
      <c r="L30" s="416"/>
      <c r="M30" s="412"/>
    </row>
    <row r="31" spans="1:13" s="413" customFormat="1" ht="27.75" customHeight="1" thickBot="1" thickTop="1">
      <c r="A31" s="435">
        <v>15</v>
      </c>
      <c r="B31" s="436" t="s">
        <v>413</v>
      </c>
      <c r="C31" s="437">
        <v>2010</v>
      </c>
      <c r="D31" s="438">
        <f>E31</f>
        <v>4000</v>
      </c>
      <c r="E31" s="438">
        <f>SUM(F31,G31,H31,I31,L30)</f>
        <v>4000</v>
      </c>
      <c r="F31" s="438"/>
      <c r="G31" s="439">
        <v>4000</v>
      </c>
      <c r="H31" s="438"/>
      <c r="I31" s="438"/>
      <c r="J31" s="439"/>
      <c r="K31" s="439"/>
      <c r="L31" s="441" t="s">
        <v>384</v>
      </c>
      <c r="M31" s="412"/>
    </row>
    <row r="32" spans="1:13" s="454" customFormat="1" ht="21.75" customHeight="1" thickBot="1">
      <c r="A32" s="637" t="s">
        <v>414</v>
      </c>
      <c r="B32" s="638"/>
      <c r="C32" s="638"/>
      <c r="D32" s="451">
        <f aca="true" t="shared" si="9" ref="D32:K32">D33</f>
        <v>31044</v>
      </c>
      <c r="E32" s="451">
        <f t="shared" si="9"/>
        <v>31044</v>
      </c>
      <c r="F32" s="451">
        <f t="shared" si="9"/>
        <v>0</v>
      </c>
      <c r="G32" s="451">
        <f t="shared" si="9"/>
        <v>31044</v>
      </c>
      <c r="H32" s="451">
        <f t="shared" si="9"/>
        <v>0</v>
      </c>
      <c r="I32" s="451">
        <f t="shared" si="9"/>
        <v>0</v>
      </c>
      <c r="J32" s="451">
        <f t="shared" si="9"/>
        <v>0</v>
      </c>
      <c r="K32" s="451">
        <f t="shared" si="9"/>
        <v>0</v>
      </c>
      <c r="L32" s="452"/>
      <c r="M32" s="453"/>
    </row>
    <row r="33" spans="1:13" s="454" customFormat="1" ht="18.75" customHeight="1" thickBot="1">
      <c r="A33" s="635" t="s">
        <v>415</v>
      </c>
      <c r="B33" s="636"/>
      <c r="C33" s="636"/>
      <c r="D33" s="455">
        <f aca="true" t="shared" si="10" ref="D33:K33">D34+D49+D50</f>
        <v>31044</v>
      </c>
      <c r="E33" s="455">
        <f t="shared" si="10"/>
        <v>31044</v>
      </c>
      <c r="F33" s="455">
        <f t="shared" si="10"/>
        <v>0</v>
      </c>
      <c r="G33" s="455">
        <f t="shared" si="10"/>
        <v>31044</v>
      </c>
      <c r="H33" s="455">
        <f t="shared" si="10"/>
        <v>0</v>
      </c>
      <c r="I33" s="455">
        <f t="shared" si="10"/>
        <v>0</v>
      </c>
      <c r="J33" s="455">
        <f t="shared" si="10"/>
        <v>0</v>
      </c>
      <c r="K33" s="455">
        <f t="shared" si="10"/>
        <v>0</v>
      </c>
      <c r="L33" s="456"/>
      <c r="M33" s="453"/>
    </row>
    <row r="34" spans="1:13" s="413" customFormat="1" ht="27.75" customHeight="1" thickTop="1">
      <c r="A34" s="457">
        <v>16</v>
      </c>
      <c r="B34" s="458" t="s">
        <v>416</v>
      </c>
      <c r="C34" s="459">
        <v>2010</v>
      </c>
      <c r="D34" s="460">
        <f>E34</f>
        <v>8900</v>
      </c>
      <c r="E34" s="460">
        <f>SUM(F34,G34,H34,I34,L34)</f>
        <v>8900</v>
      </c>
      <c r="F34" s="460"/>
      <c r="G34" s="460">
        <v>8900</v>
      </c>
      <c r="H34" s="460"/>
      <c r="I34" s="460"/>
      <c r="J34" s="460"/>
      <c r="K34" s="461"/>
      <c r="L34" s="556" t="s">
        <v>384</v>
      </c>
      <c r="M34" s="412"/>
    </row>
    <row r="35" spans="1:13" s="393" customFormat="1" ht="12" customHeight="1" hidden="1" thickBot="1">
      <c r="A35" s="462"/>
      <c r="B35" s="443"/>
      <c r="C35" s="442"/>
      <c r="D35" s="443"/>
      <c r="E35" s="442"/>
      <c r="F35" s="442"/>
      <c r="G35" s="442"/>
      <c r="H35" s="442"/>
      <c r="I35" s="442"/>
      <c r="J35" s="442"/>
      <c r="K35" s="442"/>
      <c r="L35" s="496"/>
      <c r="M35" s="396"/>
    </row>
    <row r="36" spans="1:13" s="398" customFormat="1" ht="14.25" customHeight="1" hidden="1">
      <c r="A36" s="507" t="s">
        <v>361</v>
      </c>
      <c r="B36" s="501" t="s">
        <v>367</v>
      </c>
      <c r="C36" s="501" t="s">
        <v>368</v>
      </c>
      <c r="D36" s="499" t="s">
        <v>369</v>
      </c>
      <c r="E36" s="501" t="s">
        <v>417</v>
      </c>
      <c r="F36" s="505" t="s">
        <v>371</v>
      </c>
      <c r="G36" s="397"/>
      <c r="H36" s="397"/>
      <c r="I36" s="506"/>
      <c r="J36" s="397"/>
      <c r="K36" s="397"/>
      <c r="L36" s="496"/>
      <c r="M36" s="396"/>
    </row>
    <row r="37" spans="1:13" s="398" customFormat="1" ht="14.25" customHeight="1" hidden="1">
      <c r="A37" s="508"/>
      <c r="B37" s="502"/>
      <c r="C37" s="502"/>
      <c r="D37" s="500"/>
      <c r="E37" s="502"/>
      <c r="F37" s="503" t="s">
        <v>373</v>
      </c>
      <c r="G37" s="503" t="s">
        <v>374</v>
      </c>
      <c r="H37" s="503"/>
      <c r="I37" s="503"/>
      <c r="J37" s="399"/>
      <c r="K37" s="399"/>
      <c r="L37" s="496"/>
      <c r="M37" s="396"/>
    </row>
    <row r="38" spans="1:13" s="398" customFormat="1" ht="14.25" customHeight="1" hidden="1">
      <c r="A38" s="508"/>
      <c r="B38" s="502"/>
      <c r="C38" s="502"/>
      <c r="D38" s="500"/>
      <c r="E38" s="502"/>
      <c r="F38" s="504"/>
      <c r="G38" s="400" t="s">
        <v>375</v>
      </c>
      <c r="H38" s="400" t="s">
        <v>376</v>
      </c>
      <c r="I38" s="400" t="s">
        <v>377</v>
      </c>
      <c r="J38" s="400" t="s">
        <v>378</v>
      </c>
      <c r="K38" s="400" t="s">
        <v>379</v>
      </c>
      <c r="L38" s="496"/>
      <c r="M38" s="396"/>
    </row>
    <row r="39" spans="1:13" s="398" customFormat="1" ht="14.25" customHeight="1" hidden="1">
      <c r="A39" s="508"/>
      <c r="B39" s="502"/>
      <c r="C39" s="502"/>
      <c r="D39" s="500"/>
      <c r="E39" s="502"/>
      <c r="F39" s="504"/>
      <c r="G39" s="401"/>
      <c r="H39" s="401"/>
      <c r="I39" s="401"/>
      <c r="J39" s="401"/>
      <c r="K39" s="401"/>
      <c r="L39" s="496"/>
      <c r="M39" s="396"/>
    </row>
    <row r="40" spans="1:13" s="398" customFormat="1" ht="15" customHeight="1" hidden="1">
      <c r="A40" s="508"/>
      <c r="B40" s="502"/>
      <c r="C40" s="502"/>
      <c r="D40" s="500"/>
      <c r="E40" s="502"/>
      <c r="F40" s="504"/>
      <c r="G40" s="401"/>
      <c r="H40" s="401"/>
      <c r="I40" s="401"/>
      <c r="J40" s="401"/>
      <c r="K40" s="498"/>
      <c r="L40" s="496"/>
      <c r="M40" s="396"/>
    </row>
    <row r="41" spans="1:13" s="408" customFormat="1" ht="10.5" customHeight="1" hidden="1">
      <c r="A41" s="422">
        <v>1</v>
      </c>
      <c r="B41" s="463">
        <v>2</v>
      </c>
      <c r="C41" s="463">
        <v>3</v>
      </c>
      <c r="D41" s="464">
        <v>4</v>
      </c>
      <c r="E41" s="463">
        <v>5</v>
      </c>
      <c r="F41" s="463">
        <v>6</v>
      </c>
      <c r="G41" s="465">
        <v>7</v>
      </c>
      <c r="H41" s="465">
        <v>8</v>
      </c>
      <c r="I41" s="465">
        <v>9</v>
      </c>
      <c r="J41" s="465">
        <v>10</v>
      </c>
      <c r="K41" s="465">
        <v>10</v>
      </c>
      <c r="L41" s="496"/>
      <c r="M41" s="407"/>
    </row>
    <row r="42" spans="2:13" s="442" customFormat="1" ht="5.25" customHeight="1" thickBot="1">
      <c r="B42" s="443"/>
      <c r="D42" s="443"/>
      <c r="L42" s="444"/>
      <c r="M42" s="445"/>
    </row>
    <row r="43" spans="1:13" s="398" customFormat="1" ht="14.25" customHeight="1">
      <c r="A43" s="628" t="s">
        <v>361</v>
      </c>
      <c r="B43" s="632" t="s">
        <v>367</v>
      </c>
      <c r="C43" s="632" t="s">
        <v>368</v>
      </c>
      <c r="D43" s="630" t="s">
        <v>369</v>
      </c>
      <c r="E43" s="632" t="s">
        <v>370</v>
      </c>
      <c r="F43" s="640" t="s">
        <v>371</v>
      </c>
      <c r="G43" s="641"/>
      <c r="H43" s="641"/>
      <c r="I43" s="642"/>
      <c r="J43" s="397"/>
      <c r="K43" s="397"/>
      <c r="L43" s="625" t="s">
        <v>372</v>
      </c>
      <c r="M43" s="396"/>
    </row>
    <row r="44" spans="1:13" s="398" customFormat="1" ht="14.25" customHeight="1">
      <c r="A44" s="629"/>
      <c r="B44" s="633"/>
      <c r="C44" s="633"/>
      <c r="D44" s="631"/>
      <c r="E44" s="633"/>
      <c r="F44" s="634" t="s">
        <v>373</v>
      </c>
      <c r="G44" s="634" t="s">
        <v>374</v>
      </c>
      <c r="H44" s="634"/>
      <c r="I44" s="634"/>
      <c r="J44" s="399"/>
      <c r="K44" s="399"/>
      <c r="L44" s="626"/>
      <c r="M44" s="396"/>
    </row>
    <row r="45" spans="1:13" s="398" customFormat="1" ht="14.25" customHeight="1">
      <c r="A45" s="629"/>
      <c r="B45" s="633"/>
      <c r="C45" s="633"/>
      <c r="D45" s="631"/>
      <c r="E45" s="633"/>
      <c r="F45" s="639"/>
      <c r="G45" s="621" t="s">
        <v>375</v>
      </c>
      <c r="H45" s="621" t="s">
        <v>376</v>
      </c>
      <c r="I45" s="621" t="s">
        <v>377</v>
      </c>
      <c r="J45" s="400" t="s">
        <v>378</v>
      </c>
      <c r="K45" s="621" t="s">
        <v>379</v>
      </c>
      <c r="L45" s="626"/>
      <c r="M45" s="396"/>
    </row>
    <row r="46" spans="1:13" s="398" customFormat="1" ht="14.25" customHeight="1">
      <c r="A46" s="629"/>
      <c r="B46" s="633"/>
      <c r="C46" s="633"/>
      <c r="D46" s="631"/>
      <c r="E46" s="633"/>
      <c r="F46" s="639"/>
      <c r="G46" s="622"/>
      <c r="H46" s="622"/>
      <c r="I46" s="622"/>
      <c r="J46" s="401"/>
      <c r="K46" s="622"/>
      <c r="L46" s="626"/>
      <c r="M46" s="396"/>
    </row>
    <row r="47" spans="1:13" s="398" customFormat="1" ht="15" customHeight="1" thickBot="1">
      <c r="A47" s="643"/>
      <c r="B47" s="644"/>
      <c r="C47" s="644"/>
      <c r="D47" s="653"/>
      <c r="E47" s="644"/>
      <c r="F47" s="654"/>
      <c r="G47" s="647"/>
      <c r="H47" s="647"/>
      <c r="I47" s="647"/>
      <c r="J47" s="446"/>
      <c r="K47" s="647"/>
      <c r="L47" s="648"/>
      <c r="M47" s="396"/>
    </row>
    <row r="48" spans="1:13" s="408" customFormat="1" ht="10.5" customHeight="1" thickBot="1">
      <c r="A48" s="447">
        <v>1</v>
      </c>
      <c r="B48" s="448">
        <v>2</v>
      </c>
      <c r="C48" s="448">
        <v>3</v>
      </c>
      <c r="D48" s="449">
        <v>4</v>
      </c>
      <c r="E48" s="448">
        <v>5</v>
      </c>
      <c r="F48" s="448">
        <v>6</v>
      </c>
      <c r="G48" s="450">
        <v>7</v>
      </c>
      <c r="H48" s="450">
        <v>8</v>
      </c>
      <c r="I48" s="450">
        <v>9</v>
      </c>
      <c r="J48" s="450">
        <v>10</v>
      </c>
      <c r="K48" s="450">
        <v>10</v>
      </c>
      <c r="L48" s="429">
        <v>11</v>
      </c>
      <c r="M48" s="407"/>
    </row>
    <row r="49" spans="1:13" s="413" customFormat="1" ht="29.25" customHeight="1">
      <c r="A49" s="417">
        <v>17</v>
      </c>
      <c r="B49" s="466" t="s">
        <v>418</v>
      </c>
      <c r="C49" s="467">
        <v>2010</v>
      </c>
      <c r="D49" s="433">
        <f>E49</f>
        <v>7744</v>
      </c>
      <c r="E49" s="433">
        <f>SUM(F49,G49,H49,I49,L49)</f>
        <v>7744</v>
      </c>
      <c r="F49" s="433"/>
      <c r="G49" s="433">
        <v>7744</v>
      </c>
      <c r="H49" s="433"/>
      <c r="I49" s="433"/>
      <c r="J49" s="433"/>
      <c r="K49" s="468"/>
      <c r="L49" s="496"/>
      <c r="M49" s="412"/>
    </row>
    <row r="50" spans="1:13" s="413" customFormat="1" ht="29.25" customHeight="1" thickBot="1">
      <c r="A50" s="422">
        <v>18</v>
      </c>
      <c r="B50" s="466" t="s">
        <v>419</v>
      </c>
      <c r="C50" s="469">
        <v>2010</v>
      </c>
      <c r="D50" s="420">
        <f>E50</f>
        <v>14400</v>
      </c>
      <c r="E50" s="433">
        <f>SUM(F50,G50,H50,I50,L50)</f>
        <v>14400</v>
      </c>
      <c r="F50" s="420"/>
      <c r="G50" s="420">
        <v>14400</v>
      </c>
      <c r="H50" s="420"/>
      <c r="I50" s="420"/>
      <c r="J50" s="420"/>
      <c r="K50" s="470"/>
      <c r="L50" s="497"/>
      <c r="M50" s="412"/>
    </row>
    <row r="51" spans="1:13" s="413" customFormat="1" ht="18.75" customHeight="1" thickBot="1">
      <c r="A51" s="611" t="s">
        <v>420</v>
      </c>
      <c r="B51" s="612"/>
      <c r="C51" s="613"/>
      <c r="D51" s="409">
        <f aca="true" t="shared" si="11" ref="D51:J51">D52</f>
        <v>2053700</v>
      </c>
      <c r="E51" s="409">
        <f t="shared" si="11"/>
        <v>869000</v>
      </c>
      <c r="F51" s="409">
        <f t="shared" si="11"/>
        <v>0</v>
      </c>
      <c r="G51" s="410">
        <f t="shared" si="11"/>
        <v>0</v>
      </c>
      <c r="H51" s="409">
        <f t="shared" si="11"/>
        <v>869000</v>
      </c>
      <c r="I51" s="409">
        <f t="shared" si="11"/>
        <v>0</v>
      </c>
      <c r="J51" s="409">
        <f t="shared" si="11"/>
        <v>0</v>
      </c>
      <c r="K51" s="410"/>
      <c r="L51" s="411"/>
      <c r="M51" s="412"/>
    </row>
    <row r="52" spans="1:13" s="413" customFormat="1" ht="18.75" customHeight="1" thickBot="1">
      <c r="A52" s="619" t="s">
        <v>421</v>
      </c>
      <c r="B52" s="620"/>
      <c r="C52" s="620"/>
      <c r="D52" s="414">
        <f aca="true" t="shared" si="12" ref="D52:J52">SUM(D53:D53)</f>
        <v>2053700</v>
      </c>
      <c r="E52" s="414">
        <f t="shared" si="12"/>
        <v>869000</v>
      </c>
      <c r="F52" s="414">
        <f t="shared" si="12"/>
        <v>0</v>
      </c>
      <c r="G52" s="414">
        <f t="shared" si="12"/>
        <v>0</v>
      </c>
      <c r="H52" s="414">
        <f t="shared" si="12"/>
        <v>869000</v>
      </c>
      <c r="I52" s="414">
        <f t="shared" si="12"/>
        <v>0</v>
      </c>
      <c r="J52" s="414">
        <f t="shared" si="12"/>
        <v>0</v>
      </c>
      <c r="K52" s="415"/>
      <c r="L52" s="416"/>
      <c r="M52" s="412"/>
    </row>
    <row r="53" spans="1:13" s="413" customFormat="1" ht="30.75" customHeight="1" thickBot="1" thickTop="1">
      <c r="A53" s="471">
        <v>19</v>
      </c>
      <c r="B53" s="472" t="s">
        <v>422</v>
      </c>
      <c r="C53" s="473" t="s">
        <v>383</v>
      </c>
      <c r="D53" s="474">
        <f>2174700-121000</f>
        <v>2053700</v>
      </c>
      <c r="E53" s="474">
        <f>SUM(F53,G53,H53,I53,L53)</f>
        <v>869000</v>
      </c>
      <c r="F53" s="474"/>
      <c r="G53" s="475"/>
      <c r="H53" s="474">
        <f>990000-121000</f>
        <v>869000</v>
      </c>
      <c r="I53" s="474"/>
      <c r="J53" s="475"/>
      <c r="K53" s="476"/>
      <c r="L53" s="440" t="s">
        <v>384</v>
      </c>
      <c r="M53" s="412"/>
    </row>
    <row r="54" spans="1:13" s="413" customFormat="1" ht="21.75" customHeight="1" thickBot="1">
      <c r="A54" s="611" t="s">
        <v>423</v>
      </c>
      <c r="B54" s="612"/>
      <c r="C54" s="613"/>
      <c r="D54" s="409">
        <f aca="true" t="shared" si="13" ref="D54:J54">D55</f>
        <v>122716</v>
      </c>
      <c r="E54" s="409">
        <f t="shared" si="13"/>
        <v>7580</v>
      </c>
      <c r="F54" s="409">
        <f t="shared" si="13"/>
        <v>0</v>
      </c>
      <c r="G54" s="409">
        <f t="shared" si="13"/>
        <v>7580</v>
      </c>
      <c r="H54" s="409">
        <f t="shared" si="13"/>
        <v>0</v>
      </c>
      <c r="I54" s="409">
        <f t="shared" si="13"/>
        <v>0</v>
      </c>
      <c r="J54" s="409">
        <f t="shared" si="13"/>
        <v>0</v>
      </c>
      <c r="K54" s="409"/>
      <c r="L54" s="477"/>
      <c r="M54" s="412"/>
    </row>
    <row r="55" spans="1:13" s="413" customFormat="1" ht="22.5" customHeight="1" thickBot="1">
      <c r="A55" s="619" t="s">
        <v>453</v>
      </c>
      <c r="B55" s="620"/>
      <c r="C55" s="620"/>
      <c r="D55" s="414">
        <f aca="true" t="shared" si="14" ref="D55:I55">D56</f>
        <v>122716</v>
      </c>
      <c r="E55" s="414">
        <f t="shared" si="14"/>
        <v>7580</v>
      </c>
      <c r="F55" s="414">
        <f t="shared" si="14"/>
        <v>0</v>
      </c>
      <c r="G55" s="414">
        <f t="shared" si="14"/>
        <v>7580</v>
      </c>
      <c r="H55" s="414">
        <f t="shared" si="14"/>
        <v>0</v>
      </c>
      <c r="I55" s="414">
        <f t="shared" si="14"/>
        <v>0</v>
      </c>
      <c r="J55" s="414"/>
      <c r="K55" s="478"/>
      <c r="L55" s="608" t="s">
        <v>390</v>
      </c>
      <c r="M55" s="412"/>
    </row>
    <row r="56" spans="1:13" s="413" customFormat="1" ht="21.75" customHeight="1" thickBot="1" thickTop="1">
      <c r="A56" s="479">
        <v>20</v>
      </c>
      <c r="B56" s="466" t="s">
        <v>454</v>
      </c>
      <c r="C56" s="480" t="s">
        <v>383</v>
      </c>
      <c r="D56" s="433">
        <f>115136+E56</f>
        <v>122716</v>
      </c>
      <c r="E56" s="474">
        <f>SUM(F56,G56,H56,I56)</f>
        <v>7580</v>
      </c>
      <c r="F56" s="433"/>
      <c r="G56" s="434">
        <v>7580</v>
      </c>
      <c r="H56" s="433"/>
      <c r="I56" s="433"/>
      <c r="J56" s="474">
        <v>26400</v>
      </c>
      <c r="K56" s="481" t="s">
        <v>460</v>
      </c>
      <c r="L56" s="609"/>
      <c r="M56" s="412"/>
    </row>
    <row r="57" spans="1:13" s="454" customFormat="1" ht="21.75" customHeight="1" thickBot="1">
      <c r="A57" s="637" t="s">
        <v>424</v>
      </c>
      <c r="B57" s="638"/>
      <c r="C57" s="638"/>
      <c r="D57" s="451">
        <f aca="true" t="shared" si="15" ref="D57:I57">D58+D64</f>
        <v>802910</v>
      </c>
      <c r="E57" s="451">
        <f t="shared" si="15"/>
        <v>248300</v>
      </c>
      <c r="F57" s="451">
        <f t="shared" si="15"/>
        <v>0</v>
      </c>
      <c r="G57" s="451">
        <f t="shared" si="15"/>
        <v>118300</v>
      </c>
      <c r="H57" s="451">
        <f t="shared" si="15"/>
        <v>130000</v>
      </c>
      <c r="I57" s="451">
        <f t="shared" si="15"/>
        <v>0</v>
      </c>
      <c r="J57" s="451">
        <f>J58</f>
        <v>0</v>
      </c>
      <c r="K57" s="451">
        <f>K58</f>
        <v>0</v>
      </c>
      <c r="L57" s="452"/>
      <c r="M57" s="453"/>
    </row>
    <row r="58" spans="1:13" s="454" customFormat="1" ht="18.75" customHeight="1" thickBot="1">
      <c r="A58" s="635" t="s">
        <v>425</v>
      </c>
      <c r="B58" s="636"/>
      <c r="C58" s="636"/>
      <c r="D58" s="455">
        <f aca="true" t="shared" si="16" ref="D58:I58">SUM(D59:D63)</f>
        <v>748714</v>
      </c>
      <c r="E58" s="455">
        <f t="shared" si="16"/>
        <v>194104</v>
      </c>
      <c r="F58" s="455">
        <f t="shared" si="16"/>
        <v>0</v>
      </c>
      <c r="G58" s="455">
        <f t="shared" si="16"/>
        <v>64104</v>
      </c>
      <c r="H58" s="455">
        <f t="shared" si="16"/>
        <v>130000</v>
      </c>
      <c r="I58" s="455">
        <f t="shared" si="16"/>
        <v>0</v>
      </c>
      <c r="J58" s="455">
        <f>SUM(J59:J62)</f>
        <v>0</v>
      </c>
      <c r="K58" s="455">
        <f>SUM(K59:K62)</f>
        <v>0</v>
      </c>
      <c r="L58" s="456"/>
      <c r="M58" s="453"/>
    </row>
    <row r="59" spans="1:13" s="413" customFormat="1" ht="21.75" customHeight="1" thickTop="1">
      <c r="A59" s="417">
        <v>21</v>
      </c>
      <c r="B59" s="466" t="s">
        <v>426</v>
      </c>
      <c r="C59" s="467" t="s">
        <v>406</v>
      </c>
      <c r="D59" s="433">
        <v>100000</v>
      </c>
      <c r="E59" s="433">
        <f>SUM(F59,G59,H59,I59,L59)</f>
        <v>60000</v>
      </c>
      <c r="F59" s="433"/>
      <c r="G59" s="433"/>
      <c r="H59" s="433">
        <v>60000</v>
      </c>
      <c r="I59" s="433"/>
      <c r="J59" s="433"/>
      <c r="K59" s="468"/>
      <c r="L59" s="645" t="s">
        <v>384</v>
      </c>
      <c r="M59" s="412"/>
    </row>
    <row r="60" spans="1:13" s="413" customFormat="1" ht="21.75" customHeight="1">
      <c r="A60" s="417">
        <v>22</v>
      </c>
      <c r="B60" s="466" t="s">
        <v>427</v>
      </c>
      <c r="C60" s="467" t="s">
        <v>428</v>
      </c>
      <c r="D60" s="433">
        <v>101214</v>
      </c>
      <c r="E60" s="433">
        <f>SUM(F60,G60,H60,I60,L60)</f>
        <v>71214</v>
      </c>
      <c r="F60" s="433"/>
      <c r="G60" s="433">
        <v>11214</v>
      </c>
      <c r="H60" s="433">
        <v>60000</v>
      </c>
      <c r="I60" s="433"/>
      <c r="J60" s="433"/>
      <c r="K60" s="468" t="s">
        <v>446</v>
      </c>
      <c r="L60" s="606"/>
      <c r="M60" s="412"/>
    </row>
    <row r="61" spans="1:13" s="413" customFormat="1" ht="19.5" customHeight="1">
      <c r="A61" s="422">
        <v>23</v>
      </c>
      <c r="B61" s="418" t="s">
        <v>429</v>
      </c>
      <c r="C61" s="469" t="s">
        <v>430</v>
      </c>
      <c r="D61" s="420">
        <v>515500</v>
      </c>
      <c r="E61" s="433">
        <f>SUM(F61,G61,H61,I61,L61)</f>
        <v>30890</v>
      </c>
      <c r="F61" s="426"/>
      <c r="G61" s="420">
        <v>20890</v>
      </c>
      <c r="H61" s="420">
        <v>10000</v>
      </c>
      <c r="I61" s="420"/>
      <c r="J61" s="420"/>
      <c r="K61" s="470"/>
      <c r="L61" s="606"/>
      <c r="M61" s="412"/>
    </row>
    <row r="62" spans="1:13" s="413" customFormat="1" ht="19.5" customHeight="1">
      <c r="A62" s="422">
        <v>24</v>
      </c>
      <c r="B62" s="418" t="s">
        <v>431</v>
      </c>
      <c r="C62" s="469">
        <v>2010</v>
      </c>
      <c r="D62" s="420">
        <f>E62</f>
        <v>28000</v>
      </c>
      <c r="E62" s="433">
        <f>SUM(F62,G62,H62,I62,L62)</f>
        <v>28000</v>
      </c>
      <c r="F62" s="420"/>
      <c r="G62" s="420">
        <v>28000</v>
      </c>
      <c r="H62" s="420"/>
      <c r="I62" s="420"/>
      <c r="J62" s="420"/>
      <c r="K62" s="470"/>
      <c r="L62" s="606"/>
      <c r="M62" s="412"/>
    </row>
    <row r="63" spans="1:13" s="413" customFormat="1" ht="21" customHeight="1" thickBot="1">
      <c r="A63" s="422">
        <v>25</v>
      </c>
      <c r="B63" s="418" t="s">
        <v>432</v>
      </c>
      <c r="C63" s="469">
        <v>2010</v>
      </c>
      <c r="D63" s="420">
        <f>E63</f>
        <v>4000</v>
      </c>
      <c r="E63" s="433">
        <f>SUM(F63,G63,H63,I63,L63)</f>
        <v>4000</v>
      </c>
      <c r="F63" s="420"/>
      <c r="G63" s="420">
        <v>4000</v>
      </c>
      <c r="H63" s="420"/>
      <c r="I63" s="420"/>
      <c r="J63" s="420"/>
      <c r="K63" s="470"/>
      <c r="L63" s="646"/>
      <c r="M63" s="412"/>
    </row>
    <row r="64" spans="1:13" s="454" customFormat="1" ht="18.75" customHeight="1" thickBot="1">
      <c r="A64" s="635" t="s">
        <v>433</v>
      </c>
      <c r="B64" s="636"/>
      <c r="C64" s="636"/>
      <c r="D64" s="455">
        <f>SUM(D65:D70)</f>
        <v>54196</v>
      </c>
      <c r="E64" s="455">
        <f>SUM(E65:E70)</f>
        <v>54196</v>
      </c>
      <c r="F64" s="455">
        <f>SUM(F65:F70)</f>
        <v>0</v>
      </c>
      <c r="G64" s="455">
        <f>SUM(G65:G70)</f>
        <v>54196</v>
      </c>
      <c r="H64" s="455">
        <f>H70</f>
        <v>0</v>
      </c>
      <c r="I64" s="455">
        <f>I70</f>
        <v>0</v>
      </c>
      <c r="J64" s="455" t="e">
        <f>SUM(J70:J75)</f>
        <v>#REF!</v>
      </c>
      <c r="K64" s="455">
        <f>SUM(K70:K75)</f>
        <v>0</v>
      </c>
      <c r="L64" s="456"/>
      <c r="M64" s="453"/>
    </row>
    <row r="65" spans="1:13" s="413" customFormat="1" ht="27.75" customHeight="1" thickTop="1">
      <c r="A65" s="417">
        <v>26</v>
      </c>
      <c r="B65" s="418" t="s">
        <v>434</v>
      </c>
      <c r="C65" s="467">
        <v>2010</v>
      </c>
      <c r="D65" s="433">
        <f aca="true" t="shared" si="17" ref="D65:D70">E65</f>
        <v>11581</v>
      </c>
      <c r="E65" s="433">
        <f aca="true" t="shared" si="18" ref="E65:E70">SUM(F65,G65,H65,I65,L65)</f>
        <v>11581</v>
      </c>
      <c r="F65" s="433"/>
      <c r="G65" s="433">
        <v>11581</v>
      </c>
      <c r="H65" s="433"/>
      <c r="I65" s="433"/>
      <c r="J65" s="433"/>
      <c r="K65" s="468"/>
      <c r="L65" s="645" t="s">
        <v>384</v>
      </c>
      <c r="M65" s="412"/>
    </row>
    <row r="66" spans="1:13" s="413" customFormat="1" ht="18" customHeight="1">
      <c r="A66" s="417">
        <v>27</v>
      </c>
      <c r="B66" s="418" t="s">
        <v>435</v>
      </c>
      <c r="C66" s="467">
        <v>2010</v>
      </c>
      <c r="D66" s="433">
        <f t="shared" si="17"/>
        <v>11170</v>
      </c>
      <c r="E66" s="433">
        <f t="shared" si="18"/>
        <v>11170</v>
      </c>
      <c r="F66" s="433"/>
      <c r="G66" s="433">
        <v>11170</v>
      </c>
      <c r="H66" s="433"/>
      <c r="I66" s="433"/>
      <c r="J66" s="433"/>
      <c r="K66" s="468"/>
      <c r="L66" s="606"/>
      <c r="M66" s="412"/>
    </row>
    <row r="67" spans="1:13" s="413" customFormat="1" ht="19.5" customHeight="1">
      <c r="A67" s="417">
        <v>28</v>
      </c>
      <c r="B67" s="418" t="s">
        <v>436</v>
      </c>
      <c r="C67" s="467">
        <v>2010</v>
      </c>
      <c r="D67" s="433">
        <f t="shared" si="17"/>
        <v>14884</v>
      </c>
      <c r="E67" s="433">
        <f t="shared" si="18"/>
        <v>14884</v>
      </c>
      <c r="F67" s="433"/>
      <c r="G67" s="433">
        <v>14884</v>
      </c>
      <c r="H67" s="433"/>
      <c r="I67" s="433"/>
      <c r="J67" s="433"/>
      <c r="K67" s="468"/>
      <c r="L67" s="606"/>
      <c r="M67" s="412"/>
    </row>
    <row r="68" spans="1:13" s="413" customFormat="1" ht="27.75" customHeight="1">
      <c r="A68" s="417">
        <v>29</v>
      </c>
      <c r="B68" s="418" t="s">
        <v>437</v>
      </c>
      <c r="C68" s="467">
        <v>2010</v>
      </c>
      <c r="D68" s="433">
        <f t="shared" si="17"/>
        <v>6100</v>
      </c>
      <c r="E68" s="433">
        <f t="shared" si="18"/>
        <v>6100</v>
      </c>
      <c r="F68" s="433"/>
      <c r="G68" s="433">
        <v>6100</v>
      </c>
      <c r="H68" s="433"/>
      <c r="I68" s="433"/>
      <c r="J68" s="433"/>
      <c r="K68" s="468"/>
      <c r="L68" s="606"/>
      <c r="M68" s="412"/>
    </row>
    <row r="69" spans="1:13" s="413" customFormat="1" ht="26.25" customHeight="1">
      <c r="A69" s="417">
        <v>30</v>
      </c>
      <c r="B69" s="418" t="s">
        <v>438</v>
      </c>
      <c r="C69" s="467">
        <v>2010</v>
      </c>
      <c r="D69" s="433">
        <f t="shared" si="17"/>
        <v>6211</v>
      </c>
      <c r="E69" s="433">
        <f t="shared" si="18"/>
        <v>6211</v>
      </c>
      <c r="F69" s="433"/>
      <c r="G69" s="433">
        <v>6211</v>
      </c>
      <c r="H69" s="433"/>
      <c r="I69" s="433"/>
      <c r="J69" s="433"/>
      <c r="K69" s="468"/>
      <c r="L69" s="606"/>
      <c r="M69" s="412"/>
    </row>
    <row r="70" spans="1:13" s="413" customFormat="1" ht="27.75" customHeight="1" thickBot="1">
      <c r="A70" s="417">
        <v>31</v>
      </c>
      <c r="B70" s="418" t="s">
        <v>439</v>
      </c>
      <c r="C70" s="467">
        <v>2010</v>
      </c>
      <c r="D70" s="433">
        <f t="shared" si="17"/>
        <v>4250</v>
      </c>
      <c r="E70" s="433">
        <f t="shared" si="18"/>
        <v>4250</v>
      </c>
      <c r="F70" s="433"/>
      <c r="G70" s="433">
        <v>4250</v>
      </c>
      <c r="H70" s="433"/>
      <c r="I70" s="433"/>
      <c r="J70" s="433"/>
      <c r="K70" s="468"/>
      <c r="L70" s="646"/>
      <c r="M70" s="412"/>
    </row>
    <row r="71" spans="1:13" s="413" customFormat="1" ht="20.25" customHeight="1" thickBot="1">
      <c r="A71" s="611" t="s">
        <v>440</v>
      </c>
      <c r="B71" s="612"/>
      <c r="C71" s="613"/>
      <c r="D71" s="409">
        <f aca="true" t="shared" si="19" ref="D71:J71">D72</f>
        <v>338250</v>
      </c>
      <c r="E71" s="409">
        <f t="shared" si="19"/>
        <v>38250</v>
      </c>
      <c r="F71" s="409">
        <f t="shared" si="19"/>
        <v>0</v>
      </c>
      <c r="G71" s="409">
        <f t="shared" si="19"/>
        <v>38250</v>
      </c>
      <c r="H71" s="409">
        <f t="shared" si="19"/>
        <v>0</v>
      </c>
      <c r="I71" s="409">
        <f t="shared" si="19"/>
        <v>0</v>
      </c>
      <c r="J71" s="409">
        <f t="shared" si="19"/>
        <v>26400</v>
      </c>
      <c r="K71" s="409"/>
      <c r="L71" s="477"/>
      <c r="M71" s="412"/>
    </row>
    <row r="72" spans="1:13" s="413" customFormat="1" ht="22.5" customHeight="1" thickBot="1">
      <c r="A72" s="619" t="s">
        <v>441</v>
      </c>
      <c r="B72" s="620"/>
      <c r="C72" s="620"/>
      <c r="D72" s="414">
        <f aca="true" t="shared" si="20" ref="D72:J72">SUM(D73:D74)</f>
        <v>338250</v>
      </c>
      <c r="E72" s="414">
        <f t="shared" si="20"/>
        <v>38250</v>
      </c>
      <c r="F72" s="414">
        <f t="shared" si="20"/>
        <v>0</v>
      </c>
      <c r="G72" s="414">
        <f t="shared" si="20"/>
        <v>38250</v>
      </c>
      <c r="H72" s="414">
        <f t="shared" si="20"/>
        <v>0</v>
      </c>
      <c r="I72" s="414">
        <f t="shared" si="20"/>
        <v>0</v>
      </c>
      <c r="J72" s="414">
        <f t="shared" si="20"/>
        <v>26400</v>
      </c>
      <c r="K72" s="415"/>
      <c r="L72" s="482"/>
      <c r="M72" s="412"/>
    </row>
    <row r="73" spans="1:13" s="413" customFormat="1" ht="26.25" customHeight="1" thickBot="1" thickTop="1">
      <c r="A73" s="457">
        <v>32</v>
      </c>
      <c r="B73" s="418" t="s">
        <v>442</v>
      </c>
      <c r="C73" s="480">
        <v>2010</v>
      </c>
      <c r="D73" s="433">
        <f>E73</f>
        <v>7000</v>
      </c>
      <c r="E73" s="460">
        <f>SUM(F73,G73,H73,I73)</f>
        <v>7000</v>
      </c>
      <c r="F73" s="433"/>
      <c r="G73" s="434">
        <v>7000</v>
      </c>
      <c r="H73" s="433"/>
      <c r="I73" s="433"/>
      <c r="J73" s="474">
        <v>26400</v>
      </c>
      <c r="K73" s="481"/>
      <c r="L73" s="645" t="s">
        <v>384</v>
      </c>
      <c r="M73" s="412"/>
    </row>
    <row r="74" spans="1:13" s="413" customFormat="1" ht="19.5" customHeight="1" thickBot="1">
      <c r="A74" s="417">
        <v>33</v>
      </c>
      <c r="B74" s="466" t="s">
        <v>443</v>
      </c>
      <c r="C74" s="467" t="s">
        <v>444</v>
      </c>
      <c r="D74" s="433">
        <f>300000+G74</f>
        <v>331250</v>
      </c>
      <c r="E74" s="433">
        <f>SUM(F74,G74,H74,I74)</f>
        <v>31250</v>
      </c>
      <c r="F74" s="433"/>
      <c r="G74" s="433">
        <v>31250</v>
      </c>
      <c r="H74" s="433"/>
      <c r="I74" s="433"/>
      <c r="J74" s="433"/>
      <c r="K74" s="433"/>
      <c r="L74" s="646"/>
      <c r="M74" s="412"/>
    </row>
    <row r="75" spans="1:13" s="413" customFormat="1" ht="22.5" customHeight="1" thickBot="1">
      <c r="A75" s="483"/>
      <c r="B75" s="612" t="s">
        <v>445</v>
      </c>
      <c r="C75" s="613"/>
      <c r="D75" s="484">
        <f aca="true" t="shared" si="21" ref="D75:I75">D9+D18+D26+D51+D54+D57+D29+D32+D71</f>
        <v>15772487</v>
      </c>
      <c r="E75" s="484">
        <f t="shared" si="21"/>
        <v>7374149</v>
      </c>
      <c r="F75" s="484">
        <f t="shared" si="21"/>
        <v>1915000</v>
      </c>
      <c r="G75" s="484">
        <f t="shared" si="21"/>
        <v>551149</v>
      </c>
      <c r="H75" s="484">
        <f t="shared" si="21"/>
        <v>4160600</v>
      </c>
      <c r="I75" s="484">
        <f t="shared" si="21"/>
        <v>747400</v>
      </c>
      <c r="J75" s="484" t="e">
        <f>J9+J18+J26+J51+J54+J57</f>
        <v>#REF!</v>
      </c>
      <c r="K75" s="484">
        <f>K9+K18+K26+K51+K54+K57</f>
        <v>0</v>
      </c>
      <c r="L75" s="485"/>
      <c r="M75" s="412"/>
    </row>
    <row r="76" spans="1:12" s="487" customFormat="1" ht="14.25" customHeight="1">
      <c r="A76" s="486"/>
      <c r="B76" s="393"/>
      <c r="C76" s="393"/>
      <c r="H76" s="394"/>
      <c r="I76" s="394"/>
      <c r="J76" s="393"/>
      <c r="K76" s="393"/>
      <c r="L76" s="488"/>
    </row>
    <row r="77" spans="5:11" ht="18.75" customHeight="1">
      <c r="E77" s="490"/>
      <c r="H77" s="490"/>
      <c r="I77" s="491"/>
      <c r="K77" s="492"/>
    </row>
    <row r="78" ht="18.75" customHeight="1">
      <c r="E78" s="490"/>
    </row>
    <row r="79" spans="4:7" ht="18.75" customHeight="1">
      <c r="D79" s="394"/>
      <c r="E79" s="394"/>
      <c r="F79" s="493"/>
      <c r="G79" s="493"/>
    </row>
    <row r="80" ht="18.75" customHeight="1">
      <c r="H80" s="490"/>
    </row>
  </sheetData>
  <mergeCells count="56">
    <mergeCell ref="K13:K14"/>
    <mergeCell ref="L13:L14"/>
    <mergeCell ref="D43:D47"/>
    <mergeCell ref="H45:H47"/>
    <mergeCell ref="I45:I47"/>
    <mergeCell ref="E43:E47"/>
    <mergeCell ref="F43:I43"/>
    <mergeCell ref="F44:F47"/>
    <mergeCell ref="G44:I44"/>
    <mergeCell ref="G45:G47"/>
    <mergeCell ref="A43:A47"/>
    <mergeCell ref="B43:B47"/>
    <mergeCell ref="C43:C47"/>
    <mergeCell ref="L73:L74"/>
    <mergeCell ref="L59:L63"/>
    <mergeCell ref="K45:K47"/>
    <mergeCell ref="L43:L47"/>
    <mergeCell ref="L65:L70"/>
    <mergeCell ref="A29:C29"/>
    <mergeCell ref="A30:C30"/>
    <mergeCell ref="A32:C32"/>
    <mergeCell ref="A33:C33"/>
    <mergeCell ref="G5:G7"/>
    <mergeCell ref="H5:H7"/>
    <mergeCell ref="F4:F7"/>
    <mergeCell ref="F3:I3"/>
    <mergeCell ref="B75:C75"/>
    <mergeCell ref="A52:C52"/>
    <mergeCell ref="A51:C51"/>
    <mergeCell ref="A58:C58"/>
    <mergeCell ref="A54:C54"/>
    <mergeCell ref="A57:C57"/>
    <mergeCell ref="A55:C55"/>
    <mergeCell ref="A64:C64"/>
    <mergeCell ref="A71:C71"/>
    <mergeCell ref="A72:C72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E3:E7"/>
    <mergeCell ref="A26:C26"/>
    <mergeCell ref="A27:C27"/>
    <mergeCell ref="A9:C9"/>
    <mergeCell ref="A10:C10"/>
    <mergeCell ref="A18:C18"/>
    <mergeCell ref="A19:C19"/>
    <mergeCell ref="L20:L25"/>
    <mergeCell ref="L11:L12"/>
    <mergeCell ref="L55:L56"/>
    <mergeCell ref="L15:L16"/>
  </mergeCells>
  <printOptions horizontalCentered="1"/>
  <pageMargins left="0.1968503937007874" right="0.15748031496062992" top="0.62" bottom="0.31496062992125984" header="0.22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XLIX/268/2010
z dnia 23 kwietnia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2010-04-26T12:16:17Z</cp:lastPrinted>
  <dcterms:created xsi:type="dcterms:W3CDTF">2008-02-21T12:21:20Z</dcterms:created>
  <dcterms:modified xsi:type="dcterms:W3CDTF">2010-04-26T12:16:19Z</dcterms:modified>
  <cp:category/>
  <cp:version/>
  <cp:contentType/>
  <cp:contentStatus/>
</cp:coreProperties>
</file>