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0">'1'!$A$1:$F$391</definedName>
    <definedName name="_xlnm.Print_Area" localSheetId="1">'2'!$A$1:$F$481</definedName>
    <definedName name="_xlnm.Print_Area" localSheetId="2">'3'!$A$1:$L$114</definedName>
    <definedName name="_xlnm.Print_Area" localSheetId="3">'4'!$A$1:$G$35</definedName>
  </definedNames>
  <calcPr fullCalcOnLoad="1"/>
</workbook>
</file>

<file path=xl/sharedStrings.xml><?xml version="1.0" encoding="utf-8"?>
<sst xmlns="http://schemas.openxmlformats.org/spreadsheetml/2006/main" count="1657" uniqueCount="485">
  <si>
    <t>Wykaz zadań inwestycyjnych na 2008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</si>
  <si>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</si>
  <si>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</si>
  <si>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</si>
  <si>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</si>
  <si>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</si>
  <si>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2008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</si>
  <si>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</si>
  <si>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</si>
  <si>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</si>
  <si>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</si>
  <si>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</si>
  <si>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</si>
  <si>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</si>
  <si>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</si>
  <si>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</si>
  <si>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</si>
  <si>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</si>
  <si>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1.</t>
  </si>
  <si>
    <t xml:space="preserve">Budowa kanalizacji sanitarnej dla miejscowości Jezierzany, Jakuszów, Pątnówek i Bobrów </t>
  </si>
  <si>
    <t>2007-2008</t>
  </si>
  <si>
    <t>Pożyczka i dotacja z WFOŚIGW</t>
  </si>
  <si>
    <t>2.</t>
  </si>
  <si>
    <t xml:space="preserve">Budowa kanalizacji sanitarnej wraz z przyłączami dla miejscowości Gniewomirowice i Goślinów </t>
  </si>
  <si>
    <t>2007-2009</t>
  </si>
  <si>
    <t>3.</t>
  </si>
  <si>
    <t>Przebudowa kanalizacji sanitarnej w obrębie wsi Miłkowice (modernizacja kolektora sanitarnego przy ul. Proletariackiej)</t>
  </si>
  <si>
    <t>4.</t>
  </si>
  <si>
    <t>Rozbudowa gminnej sieci wodociągowej w Kochlicach</t>
  </si>
  <si>
    <t>5.</t>
  </si>
  <si>
    <t>Budowa wodociągu tranzytowego Niedźwiedzice-Miłkowice i udział w budowie Stacji Uzdatniania Wody w Okmianach</t>
  </si>
  <si>
    <t>6.</t>
  </si>
  <si>
    <t xml:space="preserve">Budowa przykanalików w ramach zadania pn.: Budowa kanalizacji sanitarnej dla miejscowości Rzeszotary i Dobrzejów (kontynuacja i poszerzenie projektu i robót) </t>
  </si>
  <si>
    <t>7.</t>
  </si>
  <si>
    <t>Rozbudowa gminnej sieci wodociągowej w Rzeszotarach ul.Młyńska</t>
  </si>
  <si>
    <t>8.</t>
  </si>
  <si>
    <t>Rozbudowa gminnej sieci wodociągowej w Miłkowicach</t>
  </si>
  <si>
    <t>Rozbudowa gminnej sieci wodociągowej w Lipcach</t>
  </si>
  <si>
    <t>Rozdział 01039 : Pozostałe zadania Wspólnej Polityki Rolnej</t>
  </si>
  <si>
    <t>Urząd Gminy    w Miłkowicach</t>
  </si>
  <si>
    <t>Remont dróg transportu rolnego w Siedliskach</t>
  </si>
  <si>
    <t>Remont drogi transportu rolnego w Rzeszotarach</t>
  </si>
  <si>
    <t>2008-2010</t>
  </si>
  <si>
    <t>Dział 600 : TRANSPORT I ŁĄCZNOŚĆ</t>
  </si>
  <si>
    <t xml:space="preserve">       Rozdział 60016 : Drogi publiczne gminne</t>
  </si>
  <si>
    <t>Remont dróg osiedlowych w Miłkowicach (w tym ul. Stawowa, Działkowa, Słoneczna, 22-lipca)</t>
  </si>
  <si>
    <t>2008-2011</t>
  </si>
  <si>
    <t>Budowa zatoki autobusowej w Jakuszowie</t>
  </si>
  <si>
    <t xml:space="preserve">Budowa drogi asfaltowej w Ulesiu - droga do obwodnicy </t>
  </si>
  <si>
    <t>2008-2009</t>
  </si>
  <si>
    <t>Remont chodników w Miłkowicach (kontynuacja)</t>
  </si>
  <si>
    <t>17.</t>
  </si>
  <si>
    <t>Remont drogi Grzymalin-Głuchowice</t>
  </si>
  <si>
    <t>18.</t>
  </si>
  <si>
    <t>Jednostka organizacyjna realizująca program lub koordynująca wykonanie programu</t>
  </si>
  <si>
    <t>dotacje i śr. z innych źródeł</t>
  </si>
  <si>
    <t>Dział 700 : GOSPODARKA MIESZKANIOWA</t>
  </si>
  <si>
    <t>Rozdział 70005 : Gospodarka gruntami i nieruchomościami</t>
  </si>
  <si>
    <t>19.</t>
  </si>
  <si>
    <t>Utworzenie Strefy Aktywności Gospodarczej w Rzeszotarach</t>
  </si>
  <si>
    <t>Zakup gruntu i pomieszczeń magazynowych w Miłkowicach z przeznaczeniem dla GZGK</t>
  </si>
  <si>
    <t>Remont i modernizacja sieci centralnego ogrzewania w budynku w Ulesiu 99</t>
  </si>
  <si>
    <t>GZGK    w Miłkowicach</t>
  </si>
  <si>
    <t>Dział 750 : ADMINISTRACJA PUBLICZNA</t>
  </si>
  <si>
    <t>Rozdział 75023 : Urzędy gmin</t>
  </si>
  <si>
    <t>Realizacja "Zintegrowanego Systemu Informat. dla Zrównoważonego Rozwoju Regionu Doln. Śląska"</t>
  </si>
  <si>
    <t>Modernizacja urzędu poprzez zakup sprzętu komuterowego wraz z oprogramowaniem oraz instalację centralki telefonicznej</t>
  </si>
  <si>
    <t>2006-2007</t>
  </si>
  <si>
    <t>Dział 710 : DZIAŁALNOŚĆ USŁUGOWA</t>
  </si>
  <si>
    <t>Rozdział 71035 : Cmentarze</t>
  </si>
  <si>
    <t>22.</t>
  </si>
  <si>
    <t>Wykonanie inwentaryzacji i planu zagospodarowania cmentarza w Miłkowice</t>
  </si>
  <si>
    <t>Dział 754: BEZPIECZEŃSTWO PUBLICZNE I OCHRONA PRZECIWPOŻAROWA</t>
  </si>
  <si>
    <t>Rozdział 75412 : Ochotnicze straże pożarne</t>
  </si>
  <si>
    <t>Remont i modernizacja remizy w OSP Rzeszotary</t>
  </si>
  <si>
    <t>Zakup wozu strażackiego</t>
  </si>
  <si>
    <t>Dział 801: OŚWIATA I WYCHOWANIE</t>
  </si>
  <si>
    <t>Rozdział 80113 : Dowóz uczniów do szkół</t>
  </si>
  <si>
    <t>Remont i modernizacja autobusu gminnego</t>
  </si>
  <si>
    <t>Rozdział 80195 : Pozostała działalność</t>
  </si>
  <si>
    <t>Remont pokrycia dachowego w SP w Miłkowicach</t>
  </si>
  <si>
    <t>Remont Sali gimnastycznej w SP w Miłkowicach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</si>
  <si>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</si>
  <si>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</si>
  <si>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</si>
  <si>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852 : POMOC SPOŁECZNA</t>
  </si>
  <si>
    <t>GOPS w Miłkowicach</t>
  </si>
  <si>
    <t>Rozdział 85219: Ośrodki pomocy społecznej</t>
  </si>
  <si>
    <t>Dział 900 : GOSPODARKA KOMUNALNA I OCHRONA ŚRODOWISKA</t>
  </si>
  <si>
    <t>Rozdział  90001: Gospodarka ściekowa i ochrona wód</t>
  </si>
  <si>
    <t>dotacja celowa na dofinans. inwestycji</t>
  </si>
  <si>
    <t>Rozdział  90002: Gospodarka odpadami</t>
  </si>
  <si>
    <t>Zakup pojemników do selektywnej zbiórki odpadów</t>
  </si>
  <si>
    <t>Dokumentacja hydrogeologiczna i pizmoetrów na składowisku odpadów w Grzymalinie</t>
  </si>
  <si>
    <t>Rozdział  90005: Ochrona powietrza atmosferycznego i klimatu</t>
  </si>
  <si>
    <t>32.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</si>
  <si>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</si>
  <si>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</si>
  <si>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</si>
  <si>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Utworzenie Centrum Edukacyjno-Kulturalnego w miejscowości Ulesie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</si>
  <si>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</si>
  <si>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</si>
  <si>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</si>
  <si>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</si>
  <si>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Dokumentacja na modernizację obiektu sportowego w Głuchowicach wraz z budową budynku socjalnego</t>
  </si>
  <si>
    <t>Budowa hali sportowej przy SP Rzeszotary - (Plan Rozwoju Miejscowości Rzeszotary)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</si>
  <si>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</si>
  <si>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</si>
  <si>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</si>
  <si>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</si>
  <si>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</si>
  <si>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</si>
  <si>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</si>
  <si>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</si>
  <si>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</si>
  <si>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</si>
  <si>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</si>
  <si>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</si>
  <si>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</si>
  <si>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</si>
  <si>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</si>
  <si>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</si>
  <si>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</si>
  <si>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</si>
  <si>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</si>
  <si>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</si>
  <si>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</si>
  <si>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</si>
  <si>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</si>
  <si>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</si>
  <si>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</si>
  <si>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</si>
  <si>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</si>
  <si>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</si>
  <si>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</si>
  <si>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</si>
  <si>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</si>
  <si>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</si>
  <si>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</si>
  <si>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</si>
  <si>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</si>
  <si>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</si>
  <si>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</si>
  <si>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</si>
  <si>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</si>
  <si>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</si>
  <si>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</si>
  <si>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</si>
  <si>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</si>
  <si>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</si>
  <si>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</si>
  <si>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</si>
  <si>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</si>
  <si>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</si>
  <si>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</si>
  <si>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</si>
  <si>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</si>
  <si>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</si>
  <si>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</si>
  <si>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</si>
  <si>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</si>
  <si>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</si>
  <si>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</si>
  <si>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</si>
  <si>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</si>
  <si>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</si>
  <si>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</si>
  <si>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</si>
  <si>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</si>
  <si>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</si>
  <si>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</si>
  <si>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</si>
  <si>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</si>
  <si>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</si>
  <si>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</si>
  <si>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</si>
  <si>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</si>
  <si>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</si>
  <si>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</si>
  <si>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</si>
  <si>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</si>
  <si>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</si>
  <si>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</si>
  <si>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</si>
  <si>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</si>
  <si>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</si>
  <si>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</si>
  <si>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</si>
  <si>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</si>
  <si>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</si>
  <si>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</si>
  <si>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</si>
  <si>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</si>
  <si>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</si>
  <si>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</si>
  <si>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</si>
  <si>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</si>
  <si>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</si>
  <si>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</si>
  <si>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</si>
  <si>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</si>
  <si>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</si>
  <si>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</si>
  <si>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</si>
  <si>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</si>
  <si>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</si>
  <si>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</si>
  <si>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</si>
  <si>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</si>
  <si>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</si>
  <si>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</si>
  <si>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</si>
  <si>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</si>
  <si>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</si>
  <si>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</si>
  <si>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</si>
  <si>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</si>
  <si>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</si>
  <si>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</si>
  <si>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</si>
  <si>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</si>
  <si>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</si>
  <si>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</si>
  <si>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</si>
  <si>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</si>
  <si>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</si>
  <si>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</si>
  <si>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</si>
  <si>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</si>
  <si>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</si>
  <si>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</si>
  <si>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</si>
  <si>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</si>
  <si>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</si>
  <si>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</si>
  <si>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</si>
  <si>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</si>
  <si>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</si>
  <si>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</si>
  <si>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</si>
  <si>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</si>
  <si>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</si>
  <si>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</si>
  <si>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</si>
  <si>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</si>
  <si>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</si>
  <si>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</si>
  <si>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</si>
  <si>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</si>
  <si>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</si>
  <si>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</si>
  <si>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</si>
  <si>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</si>
  <si>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</si>
  <si>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</si>
  <si>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</si>
  <si>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</si>
  <si>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</si>
  <si>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</si>
  <si>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</si>
  <si>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</si>
  <si>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</si>
  <si>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</si>
  <si>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</si>
  <si>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</si>
  <si>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</si>
  <si>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</si>
  <si>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</si>
  <si>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</si>
  <si>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</si>
  <si>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</si>
  <si>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</si>
  <si>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</si>
  <si>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</si>
  <si>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</si>
  <si>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</si>
  <si>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</si>
  <si>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</si>
  <si>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</si>
  <si>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</si>
  <si>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</si>
  <si>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</si>
  <si>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</si>
  <si>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</si>
  <si>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</si>
  <si>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</si>
  <si>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</si>
  <si>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</si>
  <si>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</si>
  <si>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</si>
  <si>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</si>
  <si>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</si>
  <si>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</si>
  <si>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</si>
  <si>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</si>
  <si>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</si>
  <si>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</si>
  <si>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</si>
  <si>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</si>
  <si>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</si>
  <si>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</si>
  <si>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</si>
  <si>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</si>
  <si>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</si>
  <si>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</si>
  <si>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</si>
  <si>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</si>
  <si>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</si>
  <si>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</si>
  <si>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</si>
  <si>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</si>
  <si>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</si>
  <si>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</si>
  <si>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</si>
  <si>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</si>
  <si>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</si>
  <si>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</si>
  <si>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</si>
  <si>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</si>
  <si>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</si>
  <si>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</si>
  <si>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</si>
  <si>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</si>
  <si>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</si>
  <si>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</si>
  <si>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</si>
  <si>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</si>
  <si>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</si>
  <si>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</si>
  <si>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</si>
  <si>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</si>
  <si>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</si>
  <si>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</si>
  <si>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</si>
  <si>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</si>
  <si>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</si>
  <si>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</si>
  <si>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</si>
  <si>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</si>
  <si>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</si>
  <si>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</si>
  <si>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</si>
  <si>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</si>
  <si>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>Wydatki bieżące (energia elektryczna)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</si>
  <si>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</si>
  <si>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</si>
  <si>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</si>
  <si>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</si>
  <si>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</si>
  <si>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Remont i modernizacja remizy w OSP Miłkowice</t>
  </si>
  <si>
    <t>nasadzenia drzewek</t>
  </si>
  <si>
    <t>inwentaryzacja przyrodnicza</t>
  </si>
  <si>
    <t>Dotacja z WFOŚIGW</t>
  </si>
  <si>
    <t>Rozdział  92195: Pozostała działalność</t>
  </si>
  <si>
    <t>z programu "Śpiewająca Polska"</t>
  </si>
  <si>
    <t>Rozdział  90008: Ochrona różnorodności biologicznej i krajobrazu</t>
  </si>
  <si>
    <t>2007-2013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</si>
  <si>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</si>
  <si>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</si>
  <si>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</si>
  <si>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</si>
  <si>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</si>
  <si>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</si>
  <si>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</si>
  <si>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</si>
  <si>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</si>
  <si>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wielofunkcyjnych boisk sportowych ogólnie dostępnych dla dzieci i młodzieży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</si>
  <si>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</si>
  <si>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</si>
  <si>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</si>
  <si>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</si>
  <si>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</si>
  <si>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</si>
  <si>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</si>
  <si>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</si>
  <si>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</si>
  <si>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</si>
  <si>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</si>
  <si>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</si>
  <si>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</si>
  <si>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</si>
  <si>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</si>
  <si>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</si>
  <si>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</si>
  <si>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</si>
  <si>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</si>
  <si>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</si>
  <si>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</si>
  <si>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</si>
  <si>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</si>
  <si>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</si>
  <si>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</si>
  <si>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</si>
  <si>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</si>
  <si>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</si>
  <si>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</si>
  <si>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</si>
  <si>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</si>
  <si>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</si>
  <si>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</si>
  <si>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</si>
  <si>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</si>
  <si>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</si>
  <si>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</si>
  <si>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</si>
  <si>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</si>
  <si>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</si>
  <si>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</si>
  <si>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</si>
  <si>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</si>
  <si>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Budowa placu zabaw w Ulesiu</t>
  </si>
  <si>
    <t>zakupy kamienia</t>
  </si>
  <si>
    <t>zakupy usług</t>
  </si>
  <si>
    <t>remonty dróg (wg załącznika)</t>
  </si>
  <si>
    <t>dotacja dla GOKiS Miłkowice</t>
  </si>
  <si>
    <t>Zadania w zakresie kultury fizycznej i sportu</t>
  </si>
  <si>
    <t>remont budynku Urzędu Gminy</t>
  </si>
  <si>
    <t>Inwentaryzacja zasobów przyrodniczych gminy Miłkowice</t>
  </si>
  <si>
    <t>Ochrona powietrza atmosferycznego i klimatu</t>
  </si>
  <si>
    <t>Budowa małej infrastruktury (kompleksu boisk) i obiektów sportowych na terenie gminy ORLIK 2012</t>
  </si>
  <si>
    <t>Rozdział 75095 : Pozostała działalność</t>
  </si>
  <si>
    <t>Lokalna Grupa Działania na obszarze gmin: Kunice, Legnickie Pole, Miłkowice i Ruja</t>
  </si>
  <si>
    <t>Zintegrowany System Informatyczny Dla Zrównoważonego Rozwoju Regionu Dolnego Śląska</t>
  </si>
  <si>
    <t>Rozdział 75018 : Urzędu marszałkowskie</t>
  </si>
  <si>
    <t>Urząd Marszałkowski</t>
  </si>
  <si>
    <t>Zakup specjalistycznego sprzęu ratownictwa drogowego dla OSP</t>
  </si>
  <si>
    <t>Wymiana pomp na przepompowniach celem poprawy gospodarki wodnościekowej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</si>
  <si>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</si>
  <si>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</si>
  <si>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</si>
  <si>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</si>
  <si>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</si>
  <si>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</si>
  <si>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</si>
  <si>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</si>
  <si>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</si>
  <si>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</si>
  <si>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</si>
  <si>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</si>
  <si>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</si>
  <si>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dotacja dla GZGK na sfinansowanie inwestycji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</si>
  <si>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</si>
  <si>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</si>
  <si>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</si>
  <si>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</si>
  <si>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>41.</t>
  </si>
  <si>
    <t>Adaptacja zaplecza świetlicy wiejskiej w Ulesiu na kotłownię oraz modernizacja instalacji c.o.</t>
  </si>
  <si>
    <t>dotacja dla Starostwa Powiatowego</t>
  </si>
  <si>
    <t>w tym dotacja dla GZGK 80.000</t>
  </si>
  <si>
    <t xml:space="preserve">Rozbudowa gminnej sieci wodociągowej w Rzeszotarach </t>
  </si>
  <si>
    <t>dotacja z DUW na program "Pomoc państwa w zakresie dożywiania"</t>
  </si>
  <si>
    <t>na książki obiektu</t>
  </si>
  <si>
    <t>Szkoła Podstawowa w Rzeszotarach</t>
  </si>
  <si>
    <t>Szkolno-Gimnazjalny Zespół Szkół w Miłkowicach</t>
  </si>
  <si>
    <t>Wydatki bieżące (opisy na ZFSS):</t>
  </si>
  <si>
    <t>2007-2010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</si>
  <si>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</si>
  <si>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</si>
  <si>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</si>
  <si>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</si>
  <si>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</si>
  <si>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</si>
  <si>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</si>
  <si>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</si>
  <si>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Wyposażenie nowego stanowiska do GOPS (dotacja celowa z Dolnośląskiego Urzędu Wojewódzkiego)</t>
  </si>
  <si>
    <t>4.880</t>
  </si>
  <si>
    <t>1.000</t>
  </si>
  <si>
    <t>12.000</t>
  </si>
  <si>
    <t>dotacja dla UM Lubin na przedszkole</t>
  </si>
  <si>
    <t>Zespół Szkół</t>
  </si>
  <si>
    <t>pozostałe wydatki bieżące (remont Sali)</t>
  </si>
  <si>
    <t>10.000</t>
  </si>
  <si>
    <t>Wydatki bieżące (wpłata 2% podatku rolnego)</t>
  </si>
  <si>
    <t>dotacja dla GZGK na remont autobusu</t>
  </si>
  <si>
    <t>Dodatki mieszkaniowe</t>
  </si>
  <si>
    <t>Remont dachu w SP w Miłkowicach</t>
  </si>
  <si>
    <t xml:space="preserve">Wykup gruntów, na których posadowione są przepompownie ścieków </t>
  </si>
  <si>
    <t>Remont drogi w Siedliskach wraz z infrastrukturą towarzyszącą</t>
  </si>
  <si>
    <t xml:space="preserve">dotacja z DUW na wypłacenie rolnikom poszkodowanych w suszy zasiłków celowych </t>
  </si>
  <si>
    <t>Wydatki bieżące - zadania zlecone</t>
  </si>
  <si>
    <t>Rozdział 01008 : Melioracje wodne</t>
  </si>
  <si>
    <t xml:space="preserve">       Rozdział 60014 : Drogi publiczne powiatowe</t>
  </si>
  <si>
    <t>Urząd Gminy        Miłkowice</t>
  </si>
  <si>
    <t>GZGK    Miłkowice</t>
  </si>
  <si>
    <t>Urząd Gminy    Miłkowice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</si>
</sst>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Verdana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9">
    <xf numFmtId="0" fontId="0" fillId="0" borderId="0" xfId="0" applyAlignment="1">
      <alignment/>
    </xf>
    <xf numFmtId="0" fontId="4" fillId="0" borderId="0" xfId="22" applyFont="1" applyAlignment="1">
      <alignment vertical="center" wrapText="1"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>
      <alignment/>
      <protection/>
    </xf>
    <xf numFmtId="0" fontId="7" fillId="0" borderId="0" xfId="22" applyFont="1" applyAlignment="1">
      <alignment horizontal="right" vertical="center"/>
      <protection/>
    </xf>
    <xf numFmtId="0" fontId="8" fillId="0" borderId="0" xfId="22" applyFont="1" applyAlignment="1">
      <alignment textRotation="180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vertical="center" wrapText="1"/>
      <protection/>
    </xf>
    <xf numFmtId="0" fontId="8" fillId="2" borderId="2" xfId="22" applyFont="1" applyFill="1" applyBorder="1" applyAlignment="1">
      <alignment horizontal="center" vertical="center" wrapText="1"/>
      <protection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0" fontId="10" fillId="0" borderId="5" xfId="22" applyFont="1" applyFill="1" applyBorder="1" applyAlignment="1">
      <alignment horizontal="center" vertical="center" wrapText="1"/>
      <protection/>
    </xf>
    <xf numFmtId="0" fontId="10" fillId="0" borderId="3" xfId="22" applyFont="1" applyFill="1" applyBorder="1" applyAlignment="1">
      <alignment horizontal="center" vertical="center" wrapText="1"/>
      <protection/>
    </xf>
    <xf numFmtId="3" fontId="7" fillId="0" borderId="3" xfId="22" applyNumberFormat="1" applyFont="1" applyFill="1" applyBorder="1" applyAlignment="1">
      <alignment horizontal="center" vertical="center" wrapText="1"/>
      <protection/>
    </xf>
    <xf numFmtId="0" fontId="7" fillId="0" borderId="3" xfId="22" applyFont="1" applyFill="1" applyBorder="1" applyAlignment="1">
      <alignment horizontal="center" vertical="center" wrapText="1"/>
      <protection/>
    </xf>
    <xf numFmtId="0" fontId="7" fillId="0" borderId="6" xfId="22" applyFont="1" applyFill="1" applyBorder="1" applyAlignment="1">
      <alignment horizontal="center" vertical="center" wrapText="1"/>
      <protection/>
    </xf>
    <xf numFmtId="0" fontId="10" fillId="0" borderId="0" xfId="22" applyFont="1" applyFill="1" applyAlignment="1">
      <alignment horizontal="center" textRotation="180"/>
      <protection/>
    </xf>
    <xf numFmtId="0" fontId="10" fillId="0" borderId="0" xfId="22" applyFont="1" applyFill="1" applyAlignment="1">
      <alignment horizontal="center" vertical="center" wrapText="1"/>
      <protection/>
    </xf>
    <xf numFmtId="3" fontId="8" fillId="0" borderId="7" xfId="22" applyNumberFormat="1" applyFont="1" applyFill="1" applyBorder="1" applyAlignment="1">
      <alignment vertical="center" wrapText="1"/>
      <protection/>
    </xf>
    <xf numFmtId="3" fontId="8" fillId="0" borderId="8" xfId="22" applyNumberFormat="1" applyFont="1" applyFill="1" applyBorder="1" applyAlignment="1">
      <alignment vertical="center" wrapText="1"/>
      <protection/>
    </xf>
    <xf numFmtId="0" fontId="8" fillId="0" borderId="0" xfId="22" applyFont="1" applyFill="1" applyAlignment="1">
      <alignment textRotation="180"/>
      <protection/>
    </xf>
    <xf numFmtId="0" fontId="6" fillId="0" borderId="0" xfId="22" applyFont="1" applyFill="1" applyAlignment="1">
      <alignment vertical="center" wrapText="1"/>
      <protection/>
    </xf>
    <xf numFmtId="3" fontId="11" fillId="0" borderId="9" xfId="22" applyNumberFormat="1" applyFont="1" applyFill="1" applyBorder="1" applyAlignment="1">
      <alignment vertical="center" wrapText="1"/>
      <protection/>
    </xf>
    <xf numFmtId="3" fontId="11" fillId="0" borderId="10" xfId="22" applyNumberFormat="1" applyFont="1" applyFill="1" applyBorder="1" applyAlignment="1">
      <alignment vertical="center" wrapText="1"/>
      <protection/>
    </xf>
    <xf numFmtId="0" fontId="6" fillId="0" borderId="11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vertical="center" wrapText="1"/>
      <protection/>
    </xf>
    <xf numFmtId="0" fontId="2" fillId="0" borderId="12" xfId="22" applyNumberFormat="1" applyFont="1" applyFill="1" applyBorder="1" applyAlignment="1">
      <alignment horizontal="center" vertical="center" wrapText="1"/>
      <protection/>
    </xf>
    <xf numFmtId="3" fontId="6" fillId="0" borderId="12" xfId="22" applyNumberFormat="1" applyFont="1" applyFill="1" applyBorder="1" applyAlignment="1">
      <alignment vertical="center" wrapText="1"/>
      <protection/>
    </xf>
    <xf numFmtId="3" fontId="10" fillId="0" borderId="12" xfId="22" applyNumberFormat="1" applyFont="1" applyFill="1" applyBorder="1" applyAlignment="1">
      <alignment vertical="center" wrapText="1"/>
      <protection/>
    </xf>
    <xf numFmtId="0" fontId="6" fillId="0" borderId="13" xfId="22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vertical="center" wrapText="1"/>
      <protection/>
    </xf>
    <xf numFmtId="0" fontId="2" fillId="0" borderId="14" xfId="22" applyNumberFormat="1" applyFont="1" applyFill="1" applyBorder="1" applyAlignment="1">
      <alignment horizontal="center" vertical="center" wrapText="1"/>
      <protection/>
    </xf>
    <xf numFmtId="3" fontId="6" fillId="0" borderId="14" xfId="22" applyNumberFormat="1" applyFont="1" applyFill="1" applyBorder="1" applyAlignment="1">
      <alignment vertical="center" wrapText="1"/>
      <protection/>
    </xf>
    <xf numFmtId="0" fontId="2" fillId="0" borderId="14" xfId="22" applyFont="1" applyFill="1" applyBorder="1" applyAlignment="1">
      <alignment vertical="top" wrapText="1"/>
      <protection/>
    </xf>
    <xf numFmtId="3" fontId="6" fillId="0" borderId="14" xfId="22" applyNumberFormat="1" applyFont="1" applyFill="1" applyBorder="1" applyAlignment="1">
      <alignment horizontal="right" vertical="center" wrapText="1"/>
      <protection/>
    </xf>
    <xf numFmtId="3" fontId="10" fillId="0" borderId="14" xfId="22" applyNumberFormat="1" applyFont="1" applyFill="1" applyBorder="1" applyAlignment="1">
      <alignment vertical="center" wrapText="1"/>
      <protection/>
    </xf>
    <xf numFmtId="3" fontId="12" fillId="0" borderId="14" xfId="22" applyNumberFormat="1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vertical="center" wrapText="1"/>
      <protection/>
    </xf>
    <xf numFmtId="0" fontId="2" fillId="0" borderId="3" xfId="22" applyNumberFormat="1" applyFont="1" applyFill="1" applyBorder="1" applyAlignment="1">
      <alignment horizontal="center" vertical="center" wrapText="1"/>
      <protection/>
    </xf>
    <xf numFmtId="3" fontId="6" fillId="0" borderId="3" xfId="22" applyNumberFormat="1" applyFont="1" applyFill="1" applyBorder="1" applyAlignment="1">
      <alignment horizontal="right" vertical="center" wrapText="1"/>
      <protection/>
    </xf>
    <xf numFmtId="3" fontId="6" fillId="0" borderId="3" xfId="22" applyNumberFormat="1" applyFont="1" applyFill="1" applyBorder="1" applyAlignment="1">
      <alignment vertical="center" wrapText="1"/>
      <protection/>
    </xf>
    <xf numFmtId="0" fontId="2" fillId="0" borderId="12" xfId="22" applyFont="1" applyFill="1" applyBorder="1" applyAlignment="1">
      <alignment horizontal="center" vertical="center" wrapText="1"/>
      <protection/>
    </xf>
    <xf numFmtId="3" fontId="11" fillId="0" borderId="15" xfId="22" applyNumberFormat="1" applyFont="1" applyFill="1" applyBorder="1" applyAlignment="1">
      <alignment vertical="center" wrapText="1"/>
      <protection/>
    </xf>
    <xf numFmtId="3" fontId="11" fillId="0" borderId="16" xfId="22" applyNumberFormat="1" applyFont="1" applyFill="1" applyBorder="1" applyAlignment="1">
      <alignment vertical="center" wrapText="1"/>
      <protection/>
    </xf>
    <xf numFmtId="0" fontId="2" fillId="0" borderId="14" xfId="22" applyFont="1" applyFill="1" applyBorder="1" applyAlignment="1">
      <alignment horizontal="left" vertical="center" wrapText="1"/>
      <protection/>
    </xf>
    <xf numFmtId="0" fontId="2" fillId="0" borderId="17" xfId="22" applyFont="1" applyFill="1" applyBorder="1" applyAlignment="1">
      <alignment horizontal="center" vertical="center" wrapText="1"/>
      <protection/>
    </xf>
    <xf numFmtId="3" fontId="11" fillId="0" borderId="12" xfId="22" applyNumberFormat="1" applyFont="1" applyFill="1" applyBorder="1" applyAlignment="1">
      <alignment vertical="center" wrapText="1"/>
      <protection/>
    </xf>
    <xf numFmtId="3" fontId="6" fillId="0" borderId="18" xfId="22" applyNumberFormat="1" applyFont="1" applyFill="1" applyBorder="1" applyAlignment="1">
      <alignment vertical="center" wrapText="1"/>
      <protection/>
    </xf>
    <xf numFmtId="3" fontId="11" fillId="0" borderId="18" xfId="22" applyNumberFormat="1" applyFont="1" applyFill="1" applyBorder="1" applyAlignment="1">
      <alignment vertical="center" wrapText="1"/>
      <protection/>
    </xf>
    <xf numFmtId="0" fontId="2" fillId="0" borderId="12" xfId="22" applyFont="1" applyFill="1" applyBorder="1" applyAlignment="1">
      <alignment horizontal="left" vertical="center" wrapText="1"/>
      <protection/>
    </xf>
    <xf numFmtId="3" fontId="8" fillId="0" borderId="19" xfId="22" applyNumberFormat="1" applyFont="1" applyFill="1" applyBorder="1" applyAlignment="1">
      <alignment vertical="center" wrapText="1"/>
      <protection/>
    </xf>
    <xf numFmtId="3" fontId="11" fillId="0" borderId="20" xfId="22" applyNumberFormat="1" applyFont="1" applyFill="1" applyBorder="1" applyAlignment="1">
      <alignment vertical="center" wrapText="1"/>
      <protection/>
    </xf>
    <xf numFmtId="0" fontId="2" fillId="0" borderId="21" xfId="22" applyFont="1" applyFill="1" applyBorder="1" applyAlignment="1">
      <alignment horizontal="left" vertical="center" wrapText="1"/>
      <protection/>
    </xf>
    <xf numFmtId="3" fontId="6" fillId="0" borderId="21" xfId="22" applyNumberFormat="1" applyFont="1" applyFill="1" applyBorder="1" applyAlignment="1">
      <alignment horizontal="right" vertical="center" wrapText="1"/>
      <protection/>
    </xf>
    <xf numFmtId="3" fontId="6" fillId="0" borderId="2" xfId="22" applyNumberFormat="1" applyFont="1" applyFill="1" applyBorder="1" applyAlignment="1">
      <alignment vertical="center" wrapText="1"/>
      <protection/>
    </xf>
    <xf numFmtId="0" fontId="2" fillId="0" borderId="17" xfId="22" applyFont="1" applyFill="1" applyBorder="1" applyAlignment="1">
      <alignment horizontal="left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vertical="center" wrapText="1"/>
      <protection/>
    </xf>
    <xf numFmtId="1" fontId="2" fillId="0" borderId="0" xfId="22" applyNumberFormat="1" applyFont="1" applyFill="1" applyBorder="1" applyAlignment="1">
      <alignment horizontal="center" vertical="center" wrapText="1"/>
      <protection/>
    </xf>
    <xf numFmtId="3" fontId="6" fillId="0" borderId="0" xfId="22" applyNumberFormat="1" applyFont="1" applyFill="1" applyBorder="1" applyAlignment="1">
      <alignment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10" fillId="0" borderId="22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10" fillId="0" borderId="7" xfId="22" applyFont="1" applyFill="1" applyBorder="1" applyAlignment="1">
      <alignment horizontal="center" vertical="center" wrapText="1"/>
      <protection/>
    </xf>
    <xf numFmtId="3" fontId="7" fillId="0" borderId="7" xfId="22" applyNumberFormat="1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1" fontId="2" fillId="0" borderId="17" xfId="22" applyNumberFormat="1" applyFont="1" applyFill="1" applyBorder="1" applyAlignment="1">
      <alignment horizontal="center" vertical="center" wrapText="1"/>
      <protection/>
    </xf>
    <xf numFmtId="1" fontId="2" fillId="0" borderId="21" xfId="22" applyNumberFormat="1" applyFont="1" applyFill="1" applyBorder="1" applyAlignment="1">
      <alignment horizontal="center" vertical="center" wrapText="1"/>
      <protection/>
    </xf>
    <xf numFmtId="0" fontId="6" fillId="0" borderId="23" xfId="22" applyFont="1" applyFill="1" applyBorder="1" applyAlignment="1">
      <alignment horizontal="center" vertical="center" wrapText="1"/>
      <protection/>
    </xf>
    <xf numFmtId="0" fontId="2" fillId="0" borderId="24" xfId="22" applyFont="1" applyFill="1" applyBorder="1" applyAlignment="1">
      <alignment vertical="center" wrapText="1"/>
      <protection/>
    </xf>
    <xf numFmtId="1" fontId="2" fillId="0" borderId="25" xfId="22" applyNumberFormat="1" applyFont="1" applyFill="1" applyBorder="1" applyAlignment="1">
      <alignment horizontal="center" vertical="center" wrapText="1"/>
      <protection/>
    </xf>
    <xf numFmtId="3" fontId="6" fillId="0" borderId="24" xfId="22" applyNumberFormat="1" applyFont="1" applyFill="1" applyBorder="1" applyAlignment="1">
      <alignment vertical="center" wrapText="1"/>
      <protection/>
    </xf>
    <xf numFmtId="3" fontId="6" fillId="0" borderId="26" xfId="22" applyNumberFormat="1" applyFont="1" applyFill="1" applyBorder="1" applyAlignment="1">
      <alignment vertical="center" wrapText="1"/>
      <protection/>
    </xf>
    <xf numFmtId="0" fontId="6" fillId="0" borderId="27" xfId="22" applyFont="1" applyFill="1" applyBorder="1" applyAlignment="1">
      <alignment horizontal="center" vertical="center" wrapText="1"/>
      <protection/>
    </xf>
    <xf numFmtId="0" fontId="2" fillId="0" borderId="28" xfId="22" applyFont="1" applyFill="1" applyBorder="1" applyAlignment="1">
      <alignment vertical="center" wrapText="1"/>
      <protection/>
    </xf>
    <xf numFmtId="1" fontId="2" fillId="0" borderId="29" xfId="22" applyNumberFormat="1" applyFont="1" applyFill="1" applyBorder="1" applyAlignment="1">
      <alignment horizontal="center" vertical="center" wrapText="1"/>
      <protection/>
    </xf>
    <xf numFmtId="3" fontId="6" fillId="0" borderId="28" xfId="22" applyNumberFormat="1" applyFont="1" applyFill="1" applyBorder="1" applyAlignment="1">
      <alignment vertical="center" wrapText="1"/>
      <protection/>
    </xf>
    <xf numFmtId="3" fontId="6" fillId="0" borderId="30" xfId="22" applyNumberFormat="1" applyFont="1" applyFill="1" applyBorder="1" applyAlignment="1">
      <alignment vertical="center" wrapText="1"/>
      <protection/>
    </xf>
    <xf numFmtId="3" fontId="8" fillId="0" borderId="31" xfId="22" applyNumberFormat="1" applyFont="1" applyFill="1" applyBorder="1" applyAlignment="1">
      <alignment vertical="center" wrapText="1"/>
      <protection/>
    </xf>
    <xf numFmtId="3" fontId="8" fillId="0" borderId="32" xfId="22" applyNumberFormat="1" applyFont="1" applyFill="1" applyBorder="1" applyAlignment="1">
      <alignment vertical="center" wrapText="1"/>
      <protection/>
    </xf>
    <xf numFmtId="3" fontId="8" fillId="0" borderId="33" xfId="22" applyNumberFormat="1" applyFont="1" applyFill="1" applyBorder="1" applyAlignment="1">
      <alignment vertical="center" wrapText="1"/>
      <protection/>
    </xf>
    <xf numFmtId="3" fontId="11" fillId="0" borderId="14" xfId="22" applyNumberFormat="1" applyFont="1" applyFill="1" applyBorder="1" applyAlignment="1">
      <alignment vertical="center" wrapText="1"/>
      <protection/>
    </xf>
    <xf numFmtId="1" fontId="2" fillId="0" borderId="14" xfId="22" applyNumberFormat="1" applyFont="1" applyFill="1" applyBorder="1" applyAlignment="1">
      <alignment horizontal="center" vertical="center" wrapText="1"/>
      <protection/>
    </xf>
    <xf numFmtId="0" fontId="6" fillId="0" borderId="34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vertical="center" wrapText="1"/>
      <protection/>
    </xf>
    <xf numFmtId="1" fontId="2" fillId="0" borderId="35" xfId="22" applyNumberFormat="1" applyFont="1" applyFill="1" applyBorder="1" applyAlignment="1">
      <alignment horizontal="center" vertical="center" wrapText="1"/>
      <protection/>
    </xf>
    <xf numFmtId="3" fontId="6" fillId="0" borderId="4" xfId="22" applyNumberFormat="1" applyFont="1" applyFill="1" applyBorder="1" applyAlignment="1">
      <alignment vertical="center" wrapText="1"/>
      <protection/>
    </xf>
    <xf numFmtId="3" fontId="6" fillId="0" borderId="36" xfId="22" applyNumberFormat="1" applyFont="1" applyFill="1" applyBorder="1" applyAlignment="1">
      <alignment vertical="center" wrapText="1"/>
      <protection/>
    </xf>
    <xf numFmtId="3" fontId="11" fillId="0" borderId="17" xfId="22" applyNumberFormat="1" applyFont="1" applyFill="1" applyBorder="1" applyAlignment="1">
      <alignment vertical="center" wrapText="1"/>
      <protection/>
    </xf>
    <xf numFmtId="0" fontId="6" fillId="0" borderId="27" xfId="22" applyFont="1" applyFill="1" applyBorder="1" applyAlignment="1">
      <alignment vertical="center" wrapText="1"/>
      <protection/>
    </xf>
    <xf numFmtId="1" fontId="2" fillId="0" borderId="28" xfId="22" applyNumberFormat="1" applyFont="1" applyFill="1" applyBorder="1" applyAlignment="1">
      <alignment horizontal="center" vertical="center" wrapText="1"/>
      <protection/>
    </xf>
    <xf numFmtId="0" fontId="6" fillId="0" borderId="11" xfId="22" applyFont="1" applyFill="1" applyBorder="1" applyAlignment="1">
      <alignment vertical="center" wrapText="1"/>
      <protection/>
    </xf>
    <xf numFmtId="1" fontId="2" fillId="0" borderId="12" xfId="22" applyNumberFormat="1" applyFont="1" applyFill="1" applyBorder="1" applyAlignment="1">
      <alignment horizontal="center" vertical="center" wrapText="1"/>
      <protection/>
    </xf>
    <xf numFmtId="3" fontId="11" fillId="0" borderId="37" xfId="22" applyNumberFormat="1" applyFont="1" applyFill="1" applyBorder="1" applyAlignment="1">
      <alignment vertical="center" wrapText="1"/>
      <protection/>
    </xf>
    <xf numFmtId="1" fontId="2" fillId="0" borderId="28" xfId="22" applyNumberFormat="1" applyFont="1" applyFill="1" applyBorder="1" applyAlignment="1">
      <alignment vertical="center" wrapText="1"/>
      <protection/>
    </xf>
    <xf numFmtId="0" fontId="6" fillId="0" borderId="23" xfId="22" applyFont="1" applyFill="1" applyBorder="1" applyAlignment="1">
      <alignment vertical="center" wrapText="1"/>
      <protection/>
    </xf>
    <xf numFmtId="1" fontId="2" fillId="0" borderId="24" xfId="22" applyNumberFormat="1" applyFont="1" applyFill="1" applyBorder="1" applyAlignment="1">
      <alignment horizontal="center" vertical="center" wrapText="1"/>
      <protection/>
    </xf>
    <xf numFmtId="0" fontId="10" fillId="0" borderId="38" xfId="22" applyFont="1" applyFill="1" applyBorder="1" applyAlignment="1">
      <alignment horizontal="center" vertical="center" wrapText="1"/>
      <protection/>
    </xf>
    <xf numFmtId="0" fontId="10" fillId="0" borderId="39" xfId="22" applyFont="1" applyFill="1" applyBorder="1" applyAlignment="1">
      <alignment horizontal="center" vertical="center" wrapText="1"/>
      <protection/>
    </xf>
    <xf numFmtId="3" fontId="7" fillId="0" borderId="39" xfId="22" applyNumberFormat="1" applyFont="1" applyFill="1" applyBorder="1" applyAlignment="1">
      <alignment horizontal="center" vertical="center" wrapText="1"/>
      <protection/>
    </xf>
    <xf numFmtId="0" fontId="7" fillId="0" borderId="39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 wrapText="1"/>
      <protection/>
    </xf>
    <xf numFmtId="0" fontId="6" fillId="0" borderId="40" xfId="22" applyFont="1" applyFill="1" applyBorder="1" applyAlignment="1">
      <alignment horizontal="center" vertical="center" wrapText="1"/>
      <protection/>
    </xf>
    <xf numFmtId="0" fontId="6" fillId="0" borderId="41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left" vertical="center" wrapText="1"/>
      <protection/>
    </xf>
    <xf numFmtId="0" fontId="6" fillId="0" borderId="13" xfId="22" applyFont="1" applyFill="1" applyBorder="1" applyAlignment="1">
      <alignment vertical="center" wrapText="1"/>
      <protection/>
    </xf>
    <xf numFmtId="4" fontId="2" fillId="0" borderId="42" xfId="18" applyNumberFormat="1" applyFont="1" applyBorder="1" applyAlignment="1">
      <alignment vertical="center" wrapText="1"/>
      <protection/>
    </xf>
    <xf numFmtId="0" fontId="8" fillId="0" borderId="43" xfId="22" applyFont="1" applyFill="1" applyBorder="1" applyAlignment="1">
      <alignment vertical="center" wrapText="1"/>
      <protection/>
    </xf>
    <xf numFmtId="3" fontId="8" fillId="0" borderId="44" xfId="22" applyNumberFormat="1" applyFont="1" applyFill="1" applyBorder="1" applyAlignment="1">
      <alignment vertical="center" wrapText="1"/>
      <protection/>
    </xf>
    <xf numFmtId="0" fontId="13" fillId="0" borderId="0" xfId="22" applyFont="1" applyAlignment="1">
      <alignment vertical="top"/>
      <protection/>
    </xf>
    <xf numFmtId="3" fontId="8" fillId="0" borderId="0" xfId="22" applyNumberFormat="1" applyFont="1" applyBorder="1" applyAlignment="1">
      <alignment vertical="center" wrapText="1"/>
      <protection/>
    </xf>
    <xf numFmtId="0" fontId="8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3" fontId="14" fillId="0" borderId="0" xfId="22" applyNumberFormat="1" applyFont="1">
      <alignment/>
      <protection/>
    </xf>
    <xf numFmtId="0" fontId="14" fillId="0" borderId="0" xfId="22" applyFont="1" applyAlignment="1">
      <alignment horizontal="right"/>
      <protection/>
    </xf>
    <xf numFmtId="0" fontId="15" fillId="0" borderId="0" xfId="22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16" fillId="0" borderId="4" xfId="20" applyFont="1" applyBorder="1" applyAlignment="1">
      <alignment horizontal="center" vertical="center"/>
      <protection/>
    </xf>
    <xf numFmtId="0" fontId="16" fillId="0" borderId="0" xfId="20" applyFont="1" applyAlignment="1">
      <alignment horizontal="center" vertical="center"/>
      <protection/>
    </xf>
    <xf numFmtId="49" fontId="17" fillId="0" borderId="7" xfId="20" applyNumberFormat="1" applyFont="1" applyBorder="1" applyAlignment="1">
      <alignment horizontal="center"/>
      <protection/>
    </xf>
    <xf numFmtId="49" fontId="17" fillId="0" borderId="7" xfId="20" applyNumberFormat="1" applyFont="1" applyBorder="1" applyAlignment="1">
      <alignment horizontal="center" vertical="center"/>
      <protection/>
    </xf>
    <xf numFmtId="0" fontId="17" fillId="0" borderId="7" xfId="20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vertical="center"/>
      <protection/>
    </xf>
    <xf numFmtId="0" fontId="17" fillId="0" borderId="0" xfId="20" applyFont="1">
      <alignment/>
      <protection/>
    </xf>
    <xf numFmtId="49" fontId="18" fillId="0" borderId="4" xfId="20" applyNumberFormat="1" applyFont="1" applyBorder="1" applyAlignment="1">
      <alignment horizontal="center"/>
      <protection/>
    </xf>
    <xf numFmtId="49" fontId="18" fillId="0" borderId="31" xfId="20" applyNumberFormat="1" applyFont="1" applyBorder="1" applyAlignment="1">
      <alignment horizontal="center" vertical="center"/>
      <protection/>
    </xf>
    <xf numFmtId="0" fontId="18" fillId="0" borderId="31" xfId="20" applyFont="1" applyBorder="1" applyAlignment="1">
      <alignment horizontal="center" vertical="center"/>
      <protection/>
    </xf>
    <xf numFmtId="3" fontId="18" fillId="0" borderId="31" xfId="20" applyNumberFormat="1" applyFont="1" applyBorder="1" applyAlignment="1">
      <alignment vertical="center"/>
      <protection/>
    </xf>
    <xf numFmtId="0" fontId="18" fillId="0" borderId="0" xfId="20" applyFont="1">
      <alignment/>
      <protection/>
    </xf>
    <xf numFmtId="0" fontId="2" fillId="0" borderId="45" xfId="20" applyBorder="1" applyAlignment="1">
      <alignment horizontal="center"/>
      <protection/>
    </xf>
    <xf numFmtId="0" fontId="19" fillId="0" borderId="4" xfId="20" applyFont="1" applyBorder="1" applyAlignment="1">
      <alignment horizontal="center" vertical="center"/>
      <protection/>
    </xf>
    <xf numFmtId="49" fontId="2" fillId="0" borderId="4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9" fillId="0" borderId="45" xfId="20" applyFont="1" applyBorder="1" applyAlignment="1">
      <alignment horizontal="center" vertical="center"/>
      <protection/>
    </xf>
    <xf numFmtId="49" fontId="2" fillId="0" borderId="47" xfId="20" applyNumberFormat="1" applyBorder="1" applyAlignment="1">
      <alignment horizontal="center" vertical="center"/>
      <protection/>
    </xf>
    <xf numFmtId="0" fontId="2" fillId="0" borderId="45" xfId="20" applyBorder="1" applyAlignment="1">
      <alignment vertical="center"/>
      <protection/>
    </xf>
    <xf numFmtId="3" fontId="2" fillId="0" borderId="45" xfId="20" applyNumberFormat="1" applyBorder="1" applyAlignment="1">
      <alignment vertical="center"/>
      <protection/>
    </xf>
    <xf numFmtId="0" fontId="2" fillId="0" borderId="47" xfId="20" applyBorder="1" applyAlignment="1">
      <alignment horizontal="center"/>
      <protection/>
    </xf>
    <xf numFmtId="49" fontId="2" fillId="0" borderId="45" xfId="20" applyNumberFormat="1" applyBorder="1" applyAlignment="1">
      <alignment horizontal="center" vertical="center"/>
      <protection/>
    </xf>
    <xf numFmtId="49" fontId="18" fillId="0" borderId="14" xfId="20" applyNumberFormat="1" applyFont="1" applyBorder="1" applyAlignment="1">
      <alignment horizontal="center" vertical="center"/>
      <protection/>
    </xf>
    <xf numFmtId="0" fontId="18" fillId="0" borderId="14" xfId="20" applyFont="1" applyBorder="1" applyAlignment="1">
      <alignment horizontal="center" vertical="center"/>
      <protection/>
    </xf>
    <xf numFmtId="3" fontId="18" fillId="0" borderId="14" xfId="20" applyNumberFormat="1" applyFont="1" applyBorder="1" applyAlignment="1">
      <alignment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45" xfId="20" applyBorder="1" applyAlignment="1">
      <alignment vertical="center" wrapText="1"/>
      <protection/>
    </xf>
    <xf numFmtId="3" fontId="2" fillId="0" borderId="47" xfId="20" applyNumberFormat="1" applyBorder="1" applyAlignment="1">
      <alignment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47" xfId="20" applyBorder="1" applyAlignment="1">
      <alignment vertical="center" wrapText="1"/>
      <protection/>
    </xf>
    <xf numFmtId="3" fontId="2" fillId="0" borderId="46" xfId="20" applyNumberFormat="1" applyBorder="1" applyAlignment="1">
      <alignment vertical="center"/>
      <protection/>
    </xf>
    <xf numFmtId="49" fontId="2" fillId="0" borderId="4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49" fontId="18" fillId="0" borderId="45" xfId="20" applyNumberFormat="1" applyFont="1" applyBorder="1" applyAlignment="1">
      <alignment horizontal="center"/>
      <protection/>
    </xf>
    <xf numFmtId="0" fontId="2" fillId="0" borderId="48" xfId="20" applyBorder="1" applyAlignment="1">
      <alignment horizontal="center"/>
      <protection/>
    </xf>
    <xf numFmtId="0" fontId="19" fillId="0" borderId="12" xfId="20" applyFont="1" applyBorder="1" applyAlignment="1">
      <alignment horizontal="center" vertical="center"/>
      <protection/>
    </xf>
    <xf numFmtId="49" fontId="2" fillId="0" borderId="12" xfId="20" applyNumberFormat="1" applyBorder="1" applyAlignment="1">
      <alignment horizontal="center" vertical="center"/>
      <protection/>
    </xf>
    <xf numFmtId="0" fontId="2" fillId="0" borderId="12" xfId="20" applyBorder="1" applyAlignment="1">
      <alignment vertical="center" wrapText="1"/>
      <protection/>
    </xf>
    <xf numFmtId="3" fontId="2" fillId="0" borderId="12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9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16" fillId="0" borderId="14" xfId="20" applyFont="1" applyBorder="1" applyAlignment="1">
      <alignment horizontal="center" vertical="center"/>
      <protection/>
    </xf>
    <xf numFmtId="0" fontId="20" fillId="0" borderId="28" xfId="20" applyFont="1" applyBorder="1" applyAlignment="1">
      <alignment horizontal="center" vertical="center"/>
      <protection/>
    </xf>
    <xf numFmtId="0" fontId="17" fillId="0" borderId="28" xfId="20" applyFont="1" applyBorder="1" applyAlignment="1">
      <alignment horizontal="center" vertical="center" wrapText="1"/>
      <protection/>
    </xf>
    <xf numFmtId="0" fontId="18" fillId="0" borderId="46" xfId="20" applyFont="1" applyBorder="1" applyAlignment="1">
      <alignment horizontal="center"/>
      <protection/>
    </xf>
    <xf numFmtId="0" fontId="20" fillId="0" borderId="7" xfId="20" applyFont="1" applyBorder="1" applyAlignment="1">
      <alignment horizontal="center" vertical="center"/>
      <protection/>
    </xf>
    <xf numFmtId="0" fontId="18" fillId="0" borderId="12" xfId="20" applyFont="1" applyBorder="1" applyAlignment="1">
      <alignment horizontal="center" vertical="center"/>
      <protection/>
    </xf>
    <xf numFmtId="3" fontId="18" fillId="0" borderId="12" xfId="20" applyNumberFormat="1" applyFont="1" applyBorder="1" applyAlignment="1">
      <alignment vertical="center"/>
      <protection/>
    </xf>
    <xf numFmtId="3" fontId="17" fillId="0" borderId="0" xfId="20" applyNumberFormat="1" applyFont="1">
      <alignment/>
      <protection/>
    </xf>
    <xf numFmtId="0" fontId="18" fillId="0" borderId="4" xfId="20" applyFont="1" applyBorder="1" applyAlignment="1">
      <alignment horizontal="center"/>
      <protection/>
    </xf>
    <xf numFmtId="0" fontId="19" fillId="0" borderId="46" xfId="20" applyFont="1" applyBorder="1" applyAlignment="1">
      <alignment horizontal="center" vertical="center"/>
      <protection/>
    </xf>
    <xf numFmtId="0" fontId="2" fillId="0" borderId="46" xfId="20" applyBorder="1" applyAlignment="1">
      <alignment vertical="center" wrapText="1"/>
      <protection/>
    </xf>
    <xf numFmtId="0" fontId="2" fillId="0" borderId="46" xfId="20" applyBorder="1" applyAlignment="1">
      <alignment horizontal="center"/>
      <protection/>
    </xf>
    <xf numFmtId="0" fontId="2" fillId="0" borderId="46" xfId="20" applyBorder="1" applyAlignment="1">
      <alignment vertical="center"/>
      <protection/>
    </xf>
    <xf numFmtId="0" fontId="19" fillId="0" borderId="47" xfId="20" applyFont="1" applyBorder="1" applyAlignment="1">
      <alignment horizontal="center" vertical="center"/>
      <protection/>
    </xf>
    <xf numFmtId="0" fontId="2" fillId="0" borderId="47" xfId="20" applyBorder="1" applyAlignment="1">
      <alignment vertical="center"/>
      <protection/>
    </xf>
    <xf numFmtId="49" fontId="2" fillId="0" borderId="47" xfId="20" applyNumberFormat="1" applyBorder="1" applyAlignment="1">
      <alignment horizontal="left" vertical="center"/>
      <protection/>
    </xf>
    <xf numFmtId="0" fontId="2" fillId="0" borderId="12" xfId="20" applyBorder="1" applyAlignment="1">
      <alignment horizontal="center" vertical="center"/>
      <protection/>
    </xf>
    <xf numFmtId="0" fontId="16" fillId="0" borderId="3" xfId="20" applyFont="1" applyBorder="1" applyAlignment="1">
      <alignment horizontal="center" vertical="center"/>
      <protection/>
    </xf>
    <xf numFmtId="0" fontId="2" fillId="0" borderId="46" xfId="20" applyBorder="1" applyAlignment="1">
      <alignment horizontal="center" vertical="center"/>
      <protection/>
    </xf>
    <xf numFmtId="0" fontId="18" fillId="0" borderId="45" xfId="20" applyFont="1" applyBorder="1" applyAlignment="1">
      <alignment horizontal="center"/>
      <protection/>
    </xf>
    <xf numFmtId="0" fontId="2" fillId="0" borderId="4" xfId="20" applyBorder="1" applyAlignment="1">
      <alignment horizontal="center" vertical="center"/>
      <protection/>
    </xf>
    <xf numFmtId="0" fontId="19" fillId="0" borderId="48" xfId="20" applyFont="1" applyBorder="1" applyAlignment="1">
      <alignment horizontal="center" vertical="center"/>
      <protection/>
    </xf>
    <xf numFmtId="49" fontId="2" fillId="0" borderId="48" xfId="20" applyNumberFormat="1" applyBorder="1" applyAlignment="1">
      <alignment horizontal="center" vertical="center"/>
      <protection/>
    </xf>
    <xf numFmtId="0" fontId="2" fillId="0" borderId="48" xfId="20" applyBorder="1" applyAlignment="1">
      <alignment vertical="center"/>
      <protection/>
    </xf>
    <xf numFmtId="3" fontId="2" fillId="0" borderId="48" xfId="20" applyNumberFormat="1" applyBorder="1" applyAlignment="1">
      <alignment vertical="center"/>
      <protection/>
    </xf>
    <xf numFmtId="0" fontId="2" fillId="0" borderId="4" xfId="20" applyBorder="1" applyAlignment="1">
      <alignment horizontal="center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8" fillId="0" borderId="31" xfId="20" applyFont="1" applyBorder="1" applyAlignment="1">
      <alignment horizontal="center" vertical="center" wrapText="1"/>
      <protection/>
    </xf>
    <xf numFmtId="0" fontId="18" fillId="0" borderId="14" xfId="20" applyFont="1" applyBorder="1" applyAlignment="1">
      <alignment horizontal="left" vertical="center" wrapText="1"/>
      <protection/>
    </xf>
    <xf numFmtId="0" fontId="17" fillId="0" borderId="7" xfId="20" applyFont="1" applyBorder="1" applyAlignment="1">
      <alignment horizontal="center"/>
      <protection/>
    </xf>
    <xf numFmtId="0" fontId="18" fillId="0" borderId="46" xfId="20" applyFont="1" applyBorder="1" applyAlignment="1">
      <alignment horizontal="center" vertical="center"/>
      <protection/>
    </xf>
    <xf numFmtId="0" fontId="18" fillId="0" borderId="46" xfId="20" applyFont="1" applyBorder="1" applyAlignment="1">
      <alignment horizontal="center" vertical="center" wrapText="1"/>
      <protection/>
    </xf>
    <xf numFmtId="3" fontId="18" fillId="0" borderId="46" xfId="20" applyNumberFormat="1" applyFont="1" applyBorder="1" applyAlignment="1">
      <alignment vertical="center"/>
      <protection/>
    </xf>
    <xf numFmtId="0" fontId="2" fillId="0" borderId="48" xfId="20" applyBorder="1" applyAlignment="1">
      <alignment horizontal="center" vertical="center"/>
      <protection/>
    </xf>
    <xf numFmtId="0" fontId="2" fillId="0" borderId="48" xfId="20" applyBorder="1" applyAlignment="1">
      <alignment vertical="center" wrapText="1"/>
      <protection/>
    </xf>
    <xf numFmtId="0" fontId="2" fillId="0" borderId="12" xfId="20" applyBorder="1" applyAlignment="1">
      <alignment horizontal="center"/>
      <protection/>
    </xf>
    <xf numFmtId="0" fontId="21" fillId="0" borderId="12" xfId="20" applyFont="1" applyBorder="1" applyAlignment="1">
      <alignment horizontal="center" vertical="center"/>
      <protection/>
    </xf>
    <xf numFmtId="0" fontId="21" fillId="0" borderId="4" xfId="20" applyFont="1" applyBorder="1" applyAlignment="1">
      <alignment horizontal="center" vertical="center"/>
      <protection/>
    </xf>
    <xf numFmtId="0" fontId="18" fillId="0" borderId="14" xfId="20" applyFont="1" applyBorder="1" applyAlignment="1">
      <alignment horizontal="center" vertical="center" wrapText="1"/>
      <protection/>
    </xf>
    <xf numFmtId="0" fontId="18" fillId="0" borderId="47" xfId="20" applyFont="1" applyBorder="1" applyAlignment="1">
      <alignment horizontal="center"/>
      <protection/>
    </xf>
    <xf numFmtId="0" fontId="18" fillId="0" borderId="12" xfId="20" applyFont="1" applyBorder="1" applyAlignment="1">
      <alignment horizontal="center" vertical="center" wrapText="1"/>
      <protection/>
    </xf>
    <xf numFmtId="0" fontId="2" fillId="0" borderId="7" xfId="20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49" fontId="2" fillId="0" borderId="31" xfId="20" applyNumberFormat="1" applyBorder="1" applyAlignment="1">
      <alignment horizontal="center" vertical="center"/>
      <protection/>
    </xf>
    <xf numFmtId="0" fontId="18" fillId="0" borderId="31" xfId="20" applyFont="1" applyBorder="1" applyAlignment="1">
      <alignment horizontal="left" vertical="center" wrapText="1"/>
      <protection/>
    </xf>
    <xf numFmtId="3" fontId="2" fillId="0" borderId="31" xfId="20" applyNumberFormat="1" applyBorder="1" applyAlignment="1">
      <alignment vertical="center"/>
      <protection/>
    </xf>
    <xf numFmtId="49" fontId="21" fillId="0" borderId="46" xfId="20" applyNumberFormat="1" applyFont="1" applyBorder="1" applyAlignment="1">
      <alignment horizontal="center" vertical="center"/>
      <protection/>
    </xf>
    <xf numFmtId="0" fontId="21" fillId="0" borderId="4" xfId="20" applyFont="1" applyBorder="1" applyAlignment="1">
      <alignment horizontal="left" vertical="center" wrapText="1"/>
      <protection/>
    </xf>
    <xf numFmtId="0" fontId="21" fillId="0" borderId="48" xfId="20" applyFont="1" applyBorder="1" applyAlignment="1">
      <alignment horizontal="center" vertical="center"/>
      <protection/>
    </xf>
    <xf numFmtId="49" fontId="21" fillId="0" borderId="48" xfId="20" applyNumberFormat="1" applyFont="1" applyBorder="1" applyAlignment="1">
      <alignment horizontal="center" vertical="center"/>
      <protection/>
    </xf>
    <xf numFmtId="0" fontId="21" fillId="0" borderId="48" xfId="20" applyFont="1" applyBorder="1" applyAlignment="1">
      <alignment horizontal="left" vertical="center" wrapText="1"/>
      <protection/>
    </xf>
    <xf numFmtId="49" fontId="21" fillId="0" borderId="4" xfId="20" applyNumberFormat="1" applyFon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3" fontId="2" fillId="0" borderId="14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8" fillId="0" borderId="4" xfId="20" applyFont="1" applyBorder="1" applyAlignment="1">
      <alignment horizontal="center" vertical="center"/>
      <protection/>
    </xf>
    <xf numFmtId="49" fontId="0" fillId="0" borderId="4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4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8" fillId="0" borderId="45" xfId="20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left" vertical="center" wrapText="1"/>
      <protection/>
    </xf>
    <xf numFmtId="3" fontId="0" fillId="0" borderId="47" xfId="20" applyNumberFormat="1" applyFont="1" applyBorder="1" applyAlignment="1">
      <alignment vertical="center"/>
      <protection/>
    </xf>
    <xf numFmtId="3" fontId="0" fillId="0" borderId="45" xfId="20" applyNumberFormat="1" applyFont="1" applyBorder="1" applyAlignment="1">
      <alignment vertical="center"/>
      <protection/>
    </xf>
    <xf numFmtId="0" fontId="18" fillId="0" borderId="47" xfId="20" applyFont="1" applyBorder="1" applyAlignment="1">
      <alignment horizontal="center" vertical="center"/>
      <protection/>
    </xf>
    <xf numFmtId="3" fontId="22" fillId="0" borderId="7" xfId="20" applyNumberFormat="1" applyFont="1" applyBorder="1" applyAlignment="1">
      <alignment vertical="center"/>
      <protection/>
    </xf>
    <xf numFmtId="0" fontId="22" fillId="0" borderId="0" xfId="20" applyFont="1">
      <alignment/>
      <protection/>
    </xf>
    <xf numFmtId="49" fontId="18" fillId="0" borderId="12" xfId="20" applyNumberFormat="1" applyFont="1" applyBorder="1" applyAlignment="1">
      <alignment horizontal="center" vertical="center"/>
      <protection/>
    </xf>
    <xf numFmtId="3" fontId="18" fillId="0" borderId="0" xfId="20" applyNumberFormat="1" applyFont="1">
      <alignment/>
      <protection/>
    </xf>
    <xf numFmtId="3" fontId="20" fillId="0" borderId="7" xfId="20" applyNumberFormat="1" applyFont="1" applyBorder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21" fillId="0" borderId="31" xfId="20" applyFont="1" applyBorder="1" applyAlignment="1">
      <alignment horizontal="center" vertical="center"/>
      <protection/>
    </xf>
    <xf numFmtId="3" fontId="11" fillId="0" borderId="31" xfId="20" applyNumberFormat="1" applyFont="1" applyBorder="1" applyAlignment="1">
      <alignment vertical="center"/>
      <protection/>
    </xf>
    <xf numFmtId="0" fontId="21" fillId="0" borderId="14" xfId="20" applyFont="1" applyBorder="1" applyAlignment="1">
      <alignment horizontal="center" vertical="center"/>
      <protection/>
    </xf>
    <xf numFmtId="3" fontId="11" fillId="0" borderId="14" xfId="20" applyNumberFormat="1" applyFont="1" applyBorder="1" applyAlignment="1">
      <alignment vertical="center"/>
      <protection/>
    </xf>
    <xf numFmtId="0" fontId="18" fillId="0" borderId="12" xfId="20" applyFont="1" applyBorder="1" applyAlignment="1">
      <alignment horizontal="left" vertical="center" wrapText="1"/>
      <protection/>
    </xf>
    <xf numFmtId="0" fontId="9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16" fillId="0" borderId="31" xfId="20" applyFont="1" applyBorder="1" applyAlignment="1">
      <alignment horizontal="center" vertical="center"/>
      <protection/>
    </xf>
    <xf numFmtId="0" fontId="2" fillId="0" borderId="45" xfId="20" applyFont="1" applyBorder="1" applyAlignment="1">
      <alignment vertical="center" wrapText="1"/>
      <protection/>
    </xf>
    <xf numFmtId="3" fontId="2" fillId="0" borderId="45" xfId="20" applyNumberFormat="1" applyFont="1" applyBorder="1" applyAlignment="1">
      <alignment horizontal="center" vertical="center"/>
      <protection/>
    </xf>
    <xf numFmtId="3" fontId="2" fillId="0" borderId="45" xfId="20" applyNumberFormat="1" applyBorder="1" applyAlignment="1">
      <alignment horizontal="center" vertical="center"/>
      <protection/>
    </xf>
    <xf numFmtId="3" fontId="18" fillId="0" borderId="4" xfId="20" applyNumberFormat="1" applyFont="1" applyBorder="1" applyAlignment="1">
      <alignment vertical="center"/>
      <protection/>
    </xf>
    <xf numFmtId="0" fontId="2" fillId="0" borderId="47" xfId="20" applyFont="1" applyBorder="1" applyAlignment="1">
      <alignment vertical="center" wrapText="1"/>
      <protection/>
    </xf>
    <xf numFmtId="3" fontId="18" fillId="0" borderId="47" xfId="20" applyNumberFormat="1" applyFont="1" applyBorder="1" applyAlignment="1">
      <alignment vertical="center"/>
      <protection/>
    </xf>
    <xf numFmtId="0" fontId="24" fillId="0" borderId="47" xfId="20" applyFont="1" applyBorder="1" applyAlignment="1">
      <alignment horizontal="right" vertical="center" wrapText="1"/>
      <protection/>
    </xf>
    <xf numFmtId="0" fontId="24" fillId="0" borderId="4" xfId="20" applyFont="1" applyBorder="1" applyAlignment="1">
      <alignment horizontal="right" vertical="center" wrapText="1"/>
      <protection/>
    </xf>
    <xf numFmtId="0" fontId="18" fillId="0" borderId="0" xfId="20" applyFont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right" vertical="center" wrapText="1"/>
      <protection/>
    </xf>
    <xf numFmtId="0" fontId="18" fillId="0" borderId="36" xfId="20" applyFont="1" applyBorder="1" applyAlignment="1">
      <alignment horizontal="center"/>
      <protection/>
    </xf>
    <xf numFmtId="49" fontId="18" fillId="0" borderId="49" xfId="20" applyNumberFormat="1" applyFont="1" applyBorder="1" applyAlignment="1">
      <alignment horizontal="center" vertical="center"/>
      <protection/>
    </xf>
    <xf numFmtId="0" fontId="19" fillId="0" borderId="35" xfId="20" applyFont="1" applyBorder="1" applyAlignment="1">
      <alignment horizontal="center" vertical="center"/>
      <protection/>
    </xf>
    <xf numFmtId="0" fontId="19" fillId="0" borderId="50" xfId="20" applyFont="1" applyBorder="1" applyAlignment="1">
      <alignment horizontal="center"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19" fillId="0" borderId="51" xfId="20" applyFont="1" applyBorder="1" applyAlignment="1">
      <alignment horizontal="center" vertical="center"/>
      <protection/>
    </xf>
    <xf numFmtId="0" fontId="16" fillId="0" borderId="21" xfId="20" applyFont="1" applyBorder="1" applyAlignment="1">
      <alignment horizontal="center" vertical="center"/>
      <protection/>
    </xf>
    <xf numFmtId="0" fontId="2" fillId="0" borderId="36" xfId="20" applyBorder="1" applyAlignment="1">
      <alignment horizontal="center"/>
      <protection/>
    </xf>
    <xf numFmtId="0" fontId="16" fillId="0" borderId="36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center"/>
      <protection/>
    </xf>
    <xf numFmtId="3" fontId="17" fillId="0" borderId="8" xfId="20" applyNumberFormat="1" applyFont="1" applyBorder="1" applyAlignment="1">
      <alignment vertical="center"/>
      <protection/>
    </xf>
    <xf numFmtId="49" fontId="18" fillId="0" borderId="52" xfId="20" applyNumberFormat="1" applyFont="1" applyBorder="1" applyAlignment="1">
      <alignment horizontal="center" vertical="center"/>
      <protection/>
    </xf>
    <xf numFmtId="49" fontId="2" fillId="0" borderId="17" xfId="20" applyNumberFormat="1" applyBorder="1" applyAlignment="1">
      <alignment horizontal="center" vertical="center"/>
      <protection/>
    </xf>
    <xf numFmtId="49" fontId="2" fillId="0" borderId="49" xfId="20" applyNumberFormat="1" applyBorder="1" applyAlignment="1">
      <alignment horizontal="center" vertical="center"/>
      <protection/>
    </xf>
    <xf numFmtId="49" fontId="2" fillId="0" borderId="52" xfId="20" applyNumberFormat="1" applyBorder="1" applyAlignment="1">
      <alignment horizontal="center" vertical="center"/>
      <protection/>
    </xf>
    <xf numFmtId="49" fontId="2" fillId="0" borderId="50" xfId="20" applyNumberForma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18" fillId="0" borderId="18" xfId="20" applyFont="1" applyBorder="1" applyAlignment="1">
      <alignment horizontal="center" vertical="center"/>
      <protection/>
    </xf>
    <xf numFmtId="0" fontId="0" fillId="0" borderId="45" xfId="21" applyBorder="1" applyAlignment="1">
      <alignment horizontal="center"/>
      <protection/>
    </xf>
    <xf numFmtId="0" fontId="0" fillId="0" borderId="36" xfId="21" applyBorder="1" applyAlignment="1">
      <alignment horizontal="center"/>
      <protection/>
    </xf>
    <xf numFmtId="49" fontId="2" fillId="0" borderId="53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8" fillId="0" borderId="36" xfId="20" applyNumberFormat="1" applyFont="1" applyBorder="1" applyAlignment="1">
      <alignment horizontal="center"/>
      <protection/>
    </xf>
    <xf numFmtId="0" fontId="18" fillId="0" borderId="18" xfId="20" applyFont="1" applyBorder="1" applyAlignment="1">
      <alignment horizontal="center"/>
      <protection/>
    </xf>
    <xf numFmtId="0" fontId="18" fillId="0" borderId="54" xfId="20" applyFont="1" applyBorder="1" applyAlignment="1">
      <alignment horizontal="center" vertical="center"/>
      <protection/>
    </xf>
    <xf numFmtId="49" fontId="18" fillId="0" borderId="51" xfId="20" applyNumberFormat="1" applyFont="1" applyBorder="1" applyAlignment="1">
      <alignment horizontal="center" vertical="center"/>
      <protection/>
    </xf>
    <xf numFmtId="0" fontId="24" fillId="0" borderId="48" xfId="20" applyFont="1" applyBorder="1" applyAlignment="1">
      <alignment horizontal="right" vertical="center" wrapText="1"/>
      <protection/>
    </xf>
    <xf numFmtId="3" fontId="18" fillId="0" borderId="48" xfId="20" applyNumberFormat="1" applyFont="1" applyBorder="1" applyAlignment="1">
      <alignment vertical="center"/>
      <protection/>
    </xf>
    <xf numFmtId="49" fontId="2" fillId="0" borderId="55" xfId="20" applyNumberFormat="1" applyBorder="1" applyAlignment="1">
      <alignment horizontal="center" vertical="center"/>
      <protection/>
    </xf>
    <xf numFmtId="49" fontId="18" fillId="0" borderId="17" xfId="20" applyNumberFormat="1" applyFont="1" applyBorder="1" applyAlignment="1">
      <alignment horizontal="center" vertical="center"/>
      <protection/>
    </xf>
    <xf numFmtId="0" fontId="24" fillId="0" borderId="12" xfId="20" applyFont="1" applyBorder="1" applyAlignment="1">
      <alignment horizontal="right" vertical="center" wrapText="1"/>
      <protection/>
    </xf>
    <xf numFmtId="0" fontId="2" fillId="0" borderId="14" xfId="20" applyBorder="1" applyAlignment="1">
      <alignment horizontal="center" vertical="center"/>
      <protection/>
    </xf>
    <xf numFmtId="0" fontId="2" fillId="0" borderId="14" xfId="20" applyFont="1" applyBorder="1" applyAlignment="1">
      <alignment vertical="center" wrapText="1"/>
      <protection/>
    </xf>
    <xf numFmtId="0" fontId="2" fillId="0" borderId="35" xfId="20" applyBorder="1" applyAlignment="1">
      <alignment horizontal="center" vertical="center"/>
      <protection/>
    </xf>
    <xf numFmtId="3" fontId="24" fillId="0" borderId="4" xfId="20" applyNumberFormat="1" applyFont="1" applyBorder="1" applyAlignment="1">
      <alignment horizontal="center" vertical="center"/>
      <protection/>
    </xf>
    <xf numFmtId="4" fontId="17" fillId="0" borderId="7" xfId="20" applyNumberFormat="1" applyFont="1" applyBorder="1" applyAlignment="1">
      <alignment vertical="center"/>
      <protection/>
    </xf>
    <xf numFmtId="4" fontId="18" fillId="0" borderId="31" xfId="20" applyNumberFormat="1" applyFont="1" applyBorder="1" applyAlignment="1">
      <alignment vertical="center"/>
      <protection/>
    </xf>
    <xf numFmtId="4" fontId="9" fillId="0" borderId="0" xfId="20" applyNumberFormat="1" applyFont="1">
      <alignment/>
      <protection/>
    </xf>
    <xf numFmtId="3" fontId="19" fillId="0" borderId="4" xfId="20" applyNumberFormat="1" applyFont="1" applyBorder="1" applyAlignment="1">
      <alignment horizontal="center" vertical="center"/>
      <protection/>
    </xf>
    <xf numFmtId="49" fontId="18" fillId="0" borderId="53" xfId="20" applyNumberFormat="1" applyFont="1" applyBorder="1" applyAlignment="1">
      <alignment horizontal="center" vertical="center"/>
      <protection/>
    </xf>
    <xf numFmtId="3" fontId="2" fillId="0" borderId="14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3" fontId="19" fillId="0" borderId="12" xfId="20" applyNumberFormat="1" applyFont="1" applyBorder="1" applyAlignment="1">
      <alignment horizontal="center" vertical="center"/>
      <protection/>
    </xf>
    <xf numFmtId="3" fontId="19" fillId="0" borderId="56" xfId="20" applyNumberFormat="1" applyFont="1" applyBorder="1" applyAlignment="1">
      <alignment horizontal="center" vertical="center"/>
      <protection/>
    </xf>
    <xf numFmtId="0" fontId="2" fillId="0" borderId="57" xfId="20" applyBorder="1" applyAlignment="1">
      <alignment horizontal="center"/>
      <protection/>
    </xf>
    <xf numFmtId="49" fontId="2" fillId="0" borderId="14" xfId="20" applyNumberFormat="1" applyFont="1" applyBorder="1" applyAlignment="1">
      <alignment horizontal="center" vertical="center"/>
      <protection/>
    </xf>
    <xf numFmtId="4" fontId="2" fillId="0" borderId="14" xfId="20" applyNumberFormat="1" applyBorder="1" applyAlignment="1">
      <alignment vertical="center"/>
      <protection/>
    </xf>
    <xf numFmtId="0" fontId="24" fillId="0" borderId="0" xfId="20" applyFont="1" applyBorder="1" applyAlignment="1">
      <alignment vertical="center" wrapText="1"/>
      <protection/>
    </xf>
    <xf numFmtId="0" fontId="2" fillId="0" borderId="14" xfId="20" applyBorder="1" applyAlignment="1">
      <alignment vertical="center" wrapText="1"/>
      <protection/>
    </xf>
    <xf numFmtId="0" fontId="24" fillId="0" borderId="58" xfId="20" applyFont="1" applyBorder="1" applyAlignment="1">
      <alignment vertical="center" wrapText="1"/>
      <protection/>
    </xf>
    <xf numFmtId="49" fontId="2" fillId="0" borderId="58" xfId="20" applyNumberFormat="1" applyBorder="1" applyAlignment="1">
      <alignment horizontal="center" vertical="center"/>
      <protection/>
    </xf>
    <xf numFmtId="0" fontId="25" fillId="0" borderId="58" xfId="19" applyFont="1" applyBorder="1" applyAlignment="1">
      <alignment horizontal="right" vertical="center" wrapText="1"/>
      <protection/>
    </xf>
    <xf numFmtId="3" fontId="2" fillId="0" borderId="59" xfId="20" applyNumberFormat="1" applyFont="1" applyBorder="1" applyAlignment="1">
      <alignment vertical="center"/>
      <protection/>
    </xf>
    <xf numFmtId="3" fontId="24" fillId="0" borderId="46" xfId="20" applyNumberFormat="1" applyFont="1" applyBorder="1" applyAlignment="1">
      <alignment horizontal="center" vertical="center"/>
      <protection/>
    </xf>
    <xf numFmtId="3" fontId="2" fillId="0" borderId="46" xfId="20" applyNumberFormat="1" applyFont="1" applyBorder="1" applyAlignment="1">
      <alignment vertical="center"/>
      <protection/>
    </xf>
    <xf numFmtId="3" fontId="11" fillId="0" borderId="12" xfId="20" applyNumberFormat="1" applyFont="1" applyBorder="1" applyAlignment="1">
      <alignment vertical="center"/>
      <protection/>
    </xf>
    <xf numFmtId="3" fontId="2" fillId="0" borderId="56" xfId="20" applyNumberFormat="1" applyBorder="1" applyAlignment="1">
      <alignment vertical="center"/>
      <protection/>
    </xf>
    <xf numFmtId="0" fontId="2" fillId="0" borderId="54" xfId="20" applyBorder="1" applyAlignment="1">
      <alignment horizontal="center" vertical="center"/>
      <protection/>
    </xf>
    <xf numFmtId="0" fontId="24" fillId="0" borderId="60" xfId="20" applyFont="1" applyBorder="1" applyAlignment="1">
      <alignment horizontal="right" vertical="center" wrapText="1"/>
      <protection/>
    </xf>
    <xf numFmtId="0" fontId="24" fillId="0" borderId="17" xfId="20" applyFont="1" applyBorder="1" applyAlignment="1">
      <alignment horizontal="right" vertical="center" wrapText="1"/>
      <protection/>
    </xf>
    <xf numFmtId="0" fontId="20" fillId="0" borderId="22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8" fillId="0" borderId="14" xfId="20" applyFont="1" applyFill="1" applyBorder="1" applyAlignment="1">
      <alignment horizontal="center" vertical="center"/>
      <protection/>
    </xf>
    <xf numFmtId="3" fontId="18" fillId="0" borderId="14" xfId="20" applyNumberFormat="1" applyFont="1" applyFill="1" applyBorder="1" applyAlignment="1">
      <alignment vertical="center"/>
      <protection/>
    </xf>
    <xf numFmtId="0" fontId="2" fillId="0" borderId="14" xfId="20" applyFont="1" applyBorder="1" applyAlignment="1">
      <alignment horizontal="left" vertical="center" wrapText="1"/>
      <protection/>
    </xf>
    <xf numFmtId="3" fontId="6" fillId="0" borderId="14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36" xfId="20" applyNumberFormat="1" applyBorder="1" applyAlignment="1">
      <alignment vertical="center"/>
      <protection/>
    </xf>
    <xf numFmtId="3" fontId="6" fillId="0" borderId="36" xfId="20" applyNumberFormat="1" applyFont="1" applyBorder="1" applyAlignment="1">
      <alignment vertical="center"/>
      <protection/>
    </xf>
    <xf numFmtId="0" fontId="2" fillId="0" borderId="60" xfId="20" applyFont="1" applyBorder="1" applyAlignment="1">
      <alignment horizontal="right" vertical="center" wrapText="1"/>
      <protection/>
    </xf>
    <xf numFmtId="3" fontId="6" fillId="0" borderId="61" xfId="20" applyNumberFormat="1" applyFont="1" applyBorder="1" applyAlignment="1">
      <alignment vertical="center"/>
      <protection/>
    </xf>
    <xf numFmtId="0" fontId="18" fillId="0" borderId="14" xfId="20" applyFont="1" applyFill="1" applyBorder="1" applyAlignment="1">
      <alignment horizontal="center" vertical="center" wrapText="1"/>
      <protection/>
    </xf>
    <xf numFmtId="0" fontId="24" fillId="0" borderId="46" xfId="20" applyFont="1" applyBorder="1" applyAlignment="1">
      <alignment horizontal="right" vertical="center" wrapText="1"/>
      <protection/>
    </xf>
    <xf numFmtId="4" fontId="19" fillId="0" borderId="46" xfId="20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3" fontId="0" fillId="0" borderId="56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3" fontId="0" fillId="0" borderId="4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8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54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6" fillId="0" borderId="0" xfId="0" applyNumberFormat="1" applyFont="1" applyAlignment="1">
      <alignment horizontal="right" vertical="center" wrapText="1"/>
    </xf>
    <xf numFmtId="0" fontId="24" fillId="0" borderId="17" xfId="22" applyFont="1" applyFill="1" applyBorder="1" applyAlignment="1">
      <alignment horizontal="right" vertical="center" wrapText="1"/>
      <protection/>
    </xf>
    <xf numFmtId="3" fontId="2" fillId="0" borderId="28" xfId="20" applyNumberFormat="1" applyFont="1" applyBorder="1" applyAlignment="1">
      <alignment horizontal="center" vertical="center"/>
      <protection/>
    </xf>
    <xf numFmtId="0" fontId="24" fillId="0" borderId="63" xfId="22" applyFont="1" applyFill="1" applyBorder="1" applyAlignment="1">
      <alignment horizontal="right" vertical="center" wrapText="1"/>
      <protection/>
    </xf>
    <xf numFmtId="3" fontId="24" fillId="0" borderId="47" xfId="20" applyNumberFormat="1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right" vertical="center"/>
      <protection/>
    </xf>
    <xf numFmtId="0" fontId="24" fillId="0" borderId="58" xfId="20" applyFont="1" applyBorder="1" applyAlignment="1">
      <alignment horizontal="right" vertical="center"/>
      <protection/>
    </xf>
    <xf numFmtId="0" fontId="24" fillId="0" borderId="53" xfId="20" applyFont="1" applyBorder="1" applyAlignment="1">
      <alignment horizontal="right" vertical="center"/>
      <protection/>
    </xf>
    <xf numFmtId="3" fontId="10" fillId="0" borderId="12" xfId="22" applyNumberFormat="1" applyFont="1" applyFill="1" applyBorder="1" applyAlignment="1">
      <alignment horizontal="left" vertical="center" wrapText="1"/>
      <protection/>
    </xf>
    <xf numFmtId="4" fontId="29" fillId="0" borderId="0" xfId="0" applyNumberFormat="1" applyFont="1" applyAlignment="1">
      <alignment horizontal="center"/>
    </xf>
    <xf numFmtId="4" fontId="23" fillId="0" borderId="54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54" xfId="0" applyNumberFormat="1" applyFont="1" applyBorder="1" applyAlignment="1">
      <alignment vertical="center"/>
    </xf>
    <xf numFmtId="3" fontId="11" fillId="0" borderId="64" xfId="22" applyNumberFormat="1" applyFont="1" applyFill="1" applyBorder="1" applyAlignment="1">
      <alignment vertical="center" wrapText="1"/>
      <protection/>
    </xf>
    <xf numFmtId="3" fontId="11" fillId="0" borderId="65" xfId="22" applyNumberFormat="1" applyFont="1" applyFill="1" applyBorder="1" applyAlignment="1">
      <alignment vertical="center" wrapText="1"/>
      <protection/>
    </xf>
    <xf numFmtId="0" fontId="24" fillId="0" borderId="36" xfId="20" applyFont="1" applyBorder="1" applyAlignment="1">
      <alignment vertical="center" wrapText="1"/>
      <protection/>
    </xf>
    <xf numFmtId="3" fontId="24" fillId="0" borderId="14" xfId="20" applyNumberFormat="1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0" fontId="24" fillId="0" borderId="58" xfId="20" applyFont="1" applyBorder="1" applyAlignment="1">
      <alignment horizontal="right" vertical="center" wrapText="1"/>
      <protection/>
    </xf>
    <xf numFmtId="0" fontId="2" fillId="0" borderId="12" xfId="20" applyFont="1" applyBorder="1" applyAlignment="1">
      <alignment vertical="center" wrapText="1"/>
      <protection/>
    </xf>
    <xf numFmtId="0" fontId="21" fillId="0" borderId="21" xfId="20" applyFont="1" applyBorder="1" applyAlignment="1">
      <alignment horizontal="center" vertical="center"/>
      <protection/>
    </xf>
    <xf numFmtId="0" fontId="2" fillId="0" borderId="39" xfId="20" applyBorder="1" applyAlignment="1">
      <alignment horizontal="center"/>
      <protection/>
    </xf>
    <xf numFmtId="3" fontId="2" fillId="0" borderId="56" xfId="20" applyNumberFormat="1" applyBorder="1" applyAlignment="1">
      <alignment horizontal="center" vertical="center"/>
      <protection/>
    </xf>
    <xf numFmtId="3" fontId="2" fillId="0" borderId="56" xfId="20" applyNumberFormat="1" applyFont="1" applyBorder="1" applyAlignment="1">
      <alignment horizontal="center" vertical="center"/>
      <protection/>
    </xf>
    <xf numFmtId="3" fontId="2" fillId="0" borderId="46" xfId="20" applyNumberFormat="1" applyBorder="1" applyAlignment="1">
      <alignment horizontal="right" vertical="center"/>
      <protection/>
    </xf>
    <xf numFmtId="3" fontId="2" fillId="0" borderId="14" xfId="20" applyNumberFormat="1" applyBorder="1" applyAlignment="1">
      <alignment horizontal="right" vertical="center"/>
      <protection/>
    </xf>
    <xf numFmtId="3" fontId="2" fillId="0" borderId="46" xfId="20" applyNumberFormat="1" applyBorder="1" applyAlignment="1">
      <alignment horizontal="center" vertical="center"/>
      <protection/>
    </xf>
    <xf numFmtId="3" fontId="2" fillId="0" borderId="46" xfId="20" applyNumberFormat="1" applyFont="1" applyBorder="1" applyAlignment="1">
      <alignment horizontal="center" vertical="center"/>
      <protection/>
    </xf>
    <xf numFmtId="0" fontId="2" fillId="0" borderId="18" xfId="20" applyBorder="1" applyAlignment="1">
      <alignment horizontal="center"/>
      <protection/>
    </xf>
    <xf numFmtId="0" fontId="24" fillId="0" borderId="42" xfId="20" applyFont="1" applyBorder="1" applyAlignment="1">
      <alignment horizontal="right" vertical="center" wrapText="1"/>
      <protection/>
    </xf>
    <xf numFmtId="0" fontId="24" fillId="0" borderId="35" xfId="20" applyFont="1" applyBorder="1" applyAlignment="1">
      <alignment horizontal="right" vertical="center" wrapText="1"/>
      <protection/>
    </xf>
    <xf numFmtId="49" fontId="18" fillId="0" borderId="2" xfId="20" applyNumberFormat="1" applyFont="1" applyBorder="1" applyAlignment="1">
      <alignment horizontal="center" vertical="center"/>
      <protection/>
    </xf>
    <xf numFmtId="0" fontId="16" fillId="0" borderId="39" xfId="20" applyFont="1" applyBorder="1" applyAlignment="1">
      <alignment horizontal="center" vertical="center"/>
      <protection/>
    </xf>
    <xf numFmtId="49" fontId="17" fillId="0" borderId="22" xfId="20" applyNumberFormat="1" applyFont="1" applyBorder="1" applyAlignment="1">
      <alignment horizontal="center"/>
      <protection/>
    </xf>
    <xf numFmtId="0" fontId="2" fillId="0" borderId="59" xfId="20" applyBorder="1" applyAlignment="1">
      <alignment horizontal="center"/>
      <protection/>
    </xf>
    <xf numFmtId="0" fontId="24" fillId="0" borderId="58" xfId="22" applyFont="1" applyFill="1" applyBorder="1" applyAlignment="1">
      <alignment horizontal="right" vertical="center" wrapText="1"/>
      <protection/>
    </xf>
    <xf numFmtId="0" fontId="24" fillId="0" borderId="60" xfId="22" applyFont="1" applyFill="1" applyBorder="1" applyAlignment="1">
      <alignment horizontal="right" vertical="center" wrapText="1"/>
      <protection/>
    </xf>
    <xf numFmtId="3" fontId="24" fillId="0" borderId="61" xfId="20" applyNumberFormat="1" applyFont="1" applyBorder="1" applyAlignment="1">
      <alignment horizontal="center" vertical="center"/>
      <protection/>
    </xf>
    <xf numFmtId="3" fontId="24" fillId="0" borderId="56" xfId="20" applyNumberFormat="1" applyFont="1" applyBorder="1" applyAlignment="1">
      <alignment vertical="center"/>
      <protection/>
    </xf>
    <xf numFmtId="3" fontId="24" fillId="0" borderId="59" xfId="20" applyNumberFormat="1" applyFont="1" applyBorder="1" applyAlignment="1">
      <alignment horizontal="center" vertical="center"/>
      <protection/>
    </xf>
    <xf numFmtId="3" fontId="24" fillId="0" borderId="46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2" fillId="0" borderId="35" xfId="20" applyNumberFormat="1" applyBorder="1" applyAlignment="1">
      <alignment vertical="center"/>
      <protection/>
    </xf>
    <xf numFmtId="3" fontId="24" fillId="0" borderId="63" xfId="20" applyNumberFormat="1" applyFont="1" applyBorder="1" applyAlignment="1">
      <alignment horizontal="center" vertical="center"/>
      <protection/>
    </xf>
    <xf numFmtId="3" fontId="24" fillId="0" borderId="35" xfId="20" applyNumberFormat="1" applyFont="1" applyBorder="1" applyAlignment="1">
      <alignment horizontal="center" vertical="center"/>
      <protection/>
    </xf>
    <xf numFmtId="3" fontId="24" fillId="0" borderId="49" xfId="20" applyNumberFormat="1" applyFont="1" applyBorder="1" applyAlignment="1">
      <alignment horizontal="center" vertical="center"/>
      <protection/>
    </xf>
    <xf numFmtId="0" fontId="24" fillId="0" borderId="63" xfId="20" applyFont="1" applyBorder="1" applyAlignment="1">
      <alignment horizontal="right" vertical="center" wrapText="1"/>
      <protection/>
    </xf>
    <xf numFmtId="49" fontId="2" fillId="0" borderId="60" xfId="20" applyNumberFormat="1" applyFont="1" applyBorder="1" applyAlignment="1">
      <alignment horizontal="center" vertical="center"/>
      <protection/>
    </xf>
    <xf numFmtId="3" fontId="24" fillId="0" borderId="56" xfId="20" applyNumberFormat="1" applyFont="1" applyBorder="1" applyAlignment="1">
      <alignment horizontal="center" vertical="center"/>
      <protection/>
    </xf>
    <xf numFmtId="3" fontId="24" fillId="0" borderId="52" xfId="20" applyNumberFormat="1" applyFont="1" applyBorder="1" applyAlignment="1">
      <alignment horizontal="center" vertical="center"/>
      <protection/>
    </xf>
    <xf numFmtId="49" fontId="2" fillId="0" borderId="35" xfId="20" applyNumberFormat="1" applyBorder="1" applyAlignment="1">
      <alignment horizontal="center" vertical="center"/>
      <protection/>
    </xf>
    <xf numFmtId="0" fontId="0" fillId="0" borderId="18" xfId="21" applyBorder="1" applyAlignment="1">
      <alignment horizontal="center"/>
      <protection/>
    </xf>
    <xf numFmtId="0" fontId="19" fillId="0" borderId="54" xfId="20" applyFont="1" applyBorder="1" applyAlignment="1">
      <alignment horizontal="center" vertical="center"/>
      <protection/>
    </xf>
    <xf numFmtId="49" fontId="2" fillId="0" borderId="54" xfId="20" applyNumberFormat="1" applyBorder="1" applyAlignment="1">
      <alignment horizontal="center" vertical="center"/>
      <protection/>
    </xf>
    <xf numFmtId="3" fontId="24" fillId="0" borderId="12" xfId="20" applyNumberFormat="1" applyFont="1" applyBorder="1" applyAlignment="1">
      <alignment horizontal="center" vertical="center"/>
      <protection/>
    </xf>
    <xf numFmtId="0" fontId="2" fillId="0" borderId="14" xfId="20" applyBorder="1" applyAlignment="1">
      <alignment vertical="center"/>
      <protection/>
    </xf>
    <xf numFmtId="3" fontId="2" fillId="0" borderId="4" xfId="20" applyNumberFormat="1" applyBorder="1" applyAlignment="1">
      <alignment horizontal="center" vertical="center"/>
      <protection/>
    </xf>
    <xf numFmtId="49" fontId="2" fillId="0" borderId="51" xfId="20" applyNumberFormat="1" applyBorder="1" applyAlignment="1">
      <alignment horizontal="center" vertical="center"/>
      <protection/>
    </xf>
    <xf numFmtId="0" fontId="25" fillId="0" borderId="54" xfId="19" applyFont="1" applyBorder="1" applyAlignment="1">
      <alignment horizontal="right" vertical="center" wrapText="1"/>
      <protection/>
    </xf>
    <xf numFmtId="3" fontId="2" fillId="0" borderId="48" xfId="20" applyNumberFormat="1" applyBorder="1" applyAlignment="1">
      <alignment horizontal="center" vertical="center"/>
      <protection/>
    </xf>
    <xf numFmtId="0" fontId="24" fillId="0" borderId="53" xfId="20" applyFont="1" applyBorder="1" applyAlignment="1">
      <alignment horizontal="right" vertical="center" wrapText="1"/>
      <protection/>
    </xf>
    <xf numFmtId="3" fontId="18" fillId="0" borderId="56" xfId="20" applyNumberFormat="1" applyFont="1" applyBorder="1" applyAlignment="1">
      <alignment vertical="center"/>
      <protection/>
    </xf>
    <xf numFmtId="3" fontId="10" fillId="0" borderId="9" xfId="22" applyNumberFormat="1" applyFont="1" applyFill="1" applyBorder="1" applyAlignment="1">
      <alignment vertical="center" wrapText="1"/>
      <protection/>
    </xf>
    <xf numFmtId="3" fontId="10" fillId="0" borderId="66" xfId="22" applyNumberFormat="1" applyFont="1" applyFill="1" applyBorder="1" applyAlignment="1">
      <alignment vertical="center" wrapText="1"/>
      <protection/>
    </xf>
    <xf numFmtId="0" fontId="24" fillId="0" borderId="67" xfId="20" applyFont="1" applyBorder="1" applyAlignment="1">
      <alignment horizontal="right" vertical="center" wrapText="1"/>
      <protection/>
    </xf>
    <xf numFmtId="0" fontId="24" fillId="0" borderId="14" xfId="20" applyFont="1" applyBorder="1" applyAlignment="1">
      <alignment vertical="center" wrapText="1"/>
      <protection/>
    </xf>
    <xf numFmtId="0" fontId="24" fillId="0" borderId="14" xfId="20" applyFont="1" applyBorder="1" applyAlignment="1">
      <alignment horizontal="center" vertical="center" wrapText="1"/>
      <protection/>
    </xf>
    <xf numFmtId="3" fontId="2" fillId="0" borderId="56" xfId="20" applyNumberFormat="1" applyFont="1" applyBorder="1" applyAlignment="1">
      <alignment vertical="center"/>
      <protection/>
    </xf>
    <xf numFmtId="3" fontId="2" fillId="0" borderId="12" xfId="20" applyNumberFormat="1" applyFont="1" applyBorder="1" applyAlignment="1">
      <alignment vertical="center"/>
      <protection/>
    </xf>
    <xf numFmtId="3" fontId="2" fillId="0" borderId="12" xfId="20" applyNumberFormat="1" applyBorder="1" applyAlignment="1">
      <alignment horizontal="center" vertical="center"/>
      <protection/>
    </xf>
    <xf numFmtId="3" fontId="2" fillId="0" borderId="14" xfId="20" applyNumberFormat="1" applyFill="1" applyBorder="1" applyAlignment="1">
      <alignment vertical="center"/>
      <protection/>
    </xf>
    <xf numFmtId="0" fontId="2" fillId="0" borderId="14" xfId="20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4" fillId="0" borderId="2" xfId="20" applyFont="1" applyBorder="1" applyAlignment="1">
      <alignment vertical="center" wrapText="1"/>
      <protection/>
    </xf>
    <xf numFmtId="0" fontId="24" fillId="0" borderId="42" xfId="20" applyFont="1" applyBorder="1" applyAlignment="1">
      <alignment vertical="center" wrapText="1"/>
      <protection/>
    </xf>
    <xf numFmtId="3" fontId="18" fillId="0" borderId="56" xfId="20" applyNumberFormat="1" applyFont="1" applyBorder="1" applyAlignment="1">
      <alignment horizontal="center" vertical="center"/>
      <protection/>
    </xf>
    <xf numFmtId="3" fontId="24" fillId="0" borderId="45" xfId="20" applyNumberFormat="1" applyFont="1" applyBorder="1" applyAlignment="1">
      <alignment horizontal="center" vertical="center"/>
      <protection/>
    </xf>
    <xf numFmtId="3" fontId="21" fillId="0" borderId="14" xfId="20" applyNumberFormat="1" applyFont="1" applyBorder="1" applyAlignment="1">
      <alignment vertical="center"/>
      <protection/>
    </xf>
    <xf numFmtId="0" fontId="24" fillId="0" borderId="18" xfId="20" applyFont="1" applyBorder="1" applyAlignment="1">
      <alignment vertical="center" wrapText="1"/>
      <protection/>
    </xf>
    <xf numFmtId="0" fontId="24" fillId="0" borderId="54" xfId="20" applyFont="1" applyBorder="1" applyAlignment="1">
      <alignment vertical="center" wrapText="1"/>
      <protection/>
    </xf>
    <xf numFmtId="49" fontId="2" fillId="0" borderId="12" xfId="20" applyNumberFormat="1" applyFont="1" applyBorder="1" applyAlignment="1">
      <alignment horizontal="center" vertical="center"/>
      <protection/>
    </xf>
    <xf numFmtId="0" fontId="2" fillId="0" borderId="12" xfId="20" applyFont="1" applyBorder="1" applyAlignment="1">
      <alignment vertical="center"/>
      <protection/>
    </xf>
    <xf numFmtId="0" fontId="2" fillId="0" borderId="14" xfId="20" applyFont="1" applyBorder="1" applyAlignment="1">
      <alignment vertical="top" wrapText="1"/>
      <protection/>
    </xf>
    <xf numFmtId="49" fontId="18" fillId="0" borderId="47" xfId="20" applyNumberFormat="1" applyFont="1" applyBorder="1" applyAlignment="1">
      <alignment horizontal="center" vertical="center"/>
      <protection/>
    </xf>
    <xf numFmtId="3" fontId="10" fillId="0" borderId="68" xfId="22" applyNumberFormat="1" applyFont="1" applyFill="1" applyBorder="1" applyAlignment="1">
      <alignment vertical="center" wrapText="1"/>
      <protection/>
    </xf>
    <xf numFmtId="3" fontId="10" fillId="0" borderId="69" xfId="22" applyNumberFormat="1" applyFont="1" applyFill="1" applyBorder="1" applyAlignment="1">
      <alignment vertical="center" wrapText="1"/>
      <protection/>
    </xf>
    <xf numFmtId="3" fontId="6" fillId="0" borderId="70" xfId="22" applyNumberFormat="1" applyFont="1" applyFill="1" applyBorder="1" applyAlignment="1">
      <alignment vertical="center" wrapText="1"/>
      <protection/>
    </xf>
    <xf numFmtId="3" fontId="30" fillId="0" borderId="14" xfId="22" applyNumberFormat="1" applyFont="1" applyFill="1" applyBorder="1" applyAlignment="1">
      <alignment vertical="center" wrapText="1"/>
      <protection/>
    </xf>
    <xf numFmtId="3" fontId="30" fillId="0" borderId="14" xfId="22" applyNumberFormat="1" applyFont="1" applyFill="1" applyBorder="1" applyAlignment="1">
      <alignment horizontal="right" vertical="center" wrapText="1"/>
      <protection/>
    </xf>
    <xf numFmtId="3" fontId="30" fillId="0" borderId="12" xfId="22" applyNumberFormat="1" applyFont="1" applyFill="1" applyBorder="1" applyAlignment="1">
      <alignment vertical="center" wrapText="1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3" fontId="24" fillId="0" borderId="35" xfId="20" applyNumberFormat="1" applyFont="1" applyBorder="1" applyAlignment="1">
      <alignment horizontal="center" vertical="center"/>
      <protection/>
    </xf>
    <xf numFmtId="3" fontId="24" fillId="0" borderId="56" xfId="20" applyNumberFormat="1" applyFont="1" applyBorder="1" applyAlignment="1">
      <alignment horizontal="center" vertical="center"/>
      <protection/>
    </xf>
    <xf numFmtId="3" fontId="24" fillId="0" borderId="4" xfId="20" applyNumberFormat="1" applyFont="1" applyBorder="1" applyAlignment="1">
      <alignment horizontal="center" vertical="center"/>
      <protection/>
    </xf>
    <xf numFmtId="3" fontId="24" fillId="0" borderId="47" xfId="20" applyNumberFormat="1" applyFont="1" applyBorder="1" applyAlignment="1">
      <alignment horizontal="center" vertical="center"/>
      <protection/>
    </xf>
    <xf numFmtId="3" fontId="18" fillId="0" borderId="14" xfId="20" applyNumberFormat="1" applyFont="1" applyBorder="1" applyAlignment="1">
      <alignment horizontal="center" vertical="center"/>
      <protection/>
    </xf>
    <xf numFmtId="0" fontId="24" fillId="0" borderId="0" xfId="22" applyFont="1" applyFill="1" applyBorder="1" applyAlignment="1">
      <alignment vertical="center" wrapText="1"/>
      <protection/>
    </xf>
    <xf numFmtId="0" fontId="24" fillId="0" borderId="35" xfId="22" applyFont="1" applyFill="1" applyBorder="1" applyAlignment="1">
      <alignment vertical="center" wrapText="1"/>
      <protection/>
    </xf>
    <xf numFmtId="0" fontId="2" fillId="0" borderId="48" xfId="20" applyFont="1" applyBorder="1" applyAlignment="1">
      <alignment vertical="center" wrapText="1"/>
      <protection/>
    </xf>
    <xf numFmtId="3" fontId="2" fillId="0" borderId="3" xfId="20" applyNumberFormat="1" applyBorder="1" applyAlignment="1">
      <alignment vertical="center"/>
      <protection/>
    </xf>
    <xf numFmtId="0" fontId="20" fillId="0" borderId="7" xfId="20" applyFont="1" applyBorder="1" applyAlignment="1">
      <alignment horizontal="center"/>
      <protection/>
    </xf>
    <xf numFmtId="0" fontId="19" fillId="0" borderId="36" xfId="20" applyFont="1" applyBorder="1" applyAlignment="1">
      <alignment horizontal="center" vertical="center"/>
      <protection/>
    </xf>
    <xf numFmtId="49" fontId="2" fillId="0" borderId="46" xfId="20" applyNumberFormat="1" applyFont="1" applyBorder="1" applyAlignment="1">
      <alignment horizontal="center" vertical="center"/>
      <protection/>
    </xf>
    <xf numFmtId="0" fontId="2" fillId="0" borderId="46" xfId="20" applyFont="1" applyBorder="1" applyAlignment="1">
      <alignment vertical="center"/>
      <protection/>
    </xf>
    <xf numFmtId="0" fontId="24" fillId="0" borderId="54" xfId="20" applyFont="1" applyBorder="1" applyAlignment="1">
      <alignment horizontal="right" vertical="center" wrapText="1"/>
      <protection/>
    </xf>
    <xf numFmtId="49" fontId="2" fillId="0" borderId="71" xfId="20" applyNumberFormat="1" applyBorder="1" applyAlignment="1">
      <alignment horizontal="center" vertical="center"/>
      <protection/>
    </xf>
    <xf numFmtId="0" fontId="24" fillId="0" borderId="21" xfId="22" applyFont="1" applyFill="1" applyBorder="1" applyAlignment="1">
      <alignment horizontal="right" vertical="center" wrapText="1"/>
      <protection/>
    </xf>
    <xf numFmtId="3" fontId="2" fillId="0" borderId="48" xfId="20" applyNumberFormat="1" applyFont="1" applyBorder="1" applyAlignment="1">
      <alignment horizontal="center" vertical="center"/>
      <protection/>
    </xf>
    <xf numFmtId="3" fontId="24" fillId="0" borderId="48" xfId="20" applyNumberFormat="1" applyFont="1" applyBorder="1" applyAlignment="1">
      <alignment horizontal="center" vertical="center"/>
      <protection/>
    </xf>
    <xf numFmtId="3" fontId="30" fillId="0" borderId="3" xfId="22" applyNumberFormat="1" applyFont="1" applyFill="1" applyBorder="1" applyAlignment="1">
      <alignment horizontal="right" vertical="center" wrapText="1"/>
      <protection/>
    </xf>
    <xf numFmtId="0" fontId="24" fillId="0" borderId="59" xfId="20" applyFont="1" applyBorder="1" applyAlignment="1">
      <alignment vertical="center" wrapText="1"/>
      <protection/>
    </xf>
    <xf numFmtId="49" fontId="2" fillId="0" borderId="56" xfId="20" applyNumberFormat="1" applyBorder="1" applyAlignment="1">
      <alignment horizontal="center" vertical="center"/>
      <protection/>
    </xf>
    <xf numFmtId="0" fontId="18" fillId="0" borderId="28" xfId="20" applyFont="1" applyBorder="1" applyAlignment="1">
      <alignment horizontal="center" vertical="center"/>
      <protection/>
    </xf>
    <xf numFmtId="3" fontId="20" fillId="0" borderId="28" xfId="20" applyNumberFormat="1" applyFont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4" fontId="21" fillId="0" borderId="0" xfId="21" applyNumberFormat="1" applyFont="1">
      <alignment/>
      <protection/>
    </xf>
    <xf numFmtId="49" fontId="2" fillId="0" borderId="4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vertical="center" wrapText="1"/>
      <protection/>
    </xf>
    <xf numFmtId="0" fontId="2" fillId="0" borderId="12" xfId="20" applyBorder="1" applyAlignment="1">
      <alignment vertical="center"/>
      <protection/>
    </xf>
    <xf numFmtId="3" fontId="6" fillId="0" borderId="17" xfId="22" applyNumberFormat="1" applyFont="1" applyFill="1" applyBorder="1" applyAlignment="1">
      <alignment vertical="center" wrapText="1"/>
      <protection/>
    </xf>
    <xf numFmtId="3" fontId="18" fillId="0" borderId="12" xfId="20" applyNumberFormat="1" applyFont="1" applyBorder="1" applyAlignment="1">
      <alignment horizontal="center" vertical="center"/>
      <protection/>
    </xf>
    <xf numFmtId="0" fontId="24" fillId="0" borderId="56" xfId="20" applyFont="1" applyBorder="1" applyAlignment="1">
      <alignment horizontal="right" vertical="center" wrapText="1"/>
      <protection/>
    </xf>
    <xf numFmtId="3" fontId="18" fillId="0" borderId="47" xfId="20" applyNumberFormat="1" applyFont="1" applyBorder="1" applyAlignment="1">
      <alignment horizontal="center" vertical="center"/>
      <protection/>
    </xf>
    <xf numFmtId="49" fontId="2" fillId="0" borderId="63" xfId="20" applyNumberFormat="1" applyBorder="1" applyAlignment="1">
      <alignment horizontal="center" vertical="center"/>
      <protection/>
    </xf>
    <xf numFmtId="3" fontId="24" fillId="0" borderId="14" xfId="20" applyNumberFormat="1" applyFont="1" applyBorder="1" applyAlignment="1">
      <alignment horizontal="center" vertical="center"/>
      <protection/>
    </xf>
    <xf numFmtId="0" fontId="10" fillId="0" borderId="72" xfId="22" applyFont="1" applyFill="1" applyBorder="1" applyAlignment="1">
      <alignment horizontal="center" vertical="center" wrapText="1"/>
      <protection/>
    </xf>
    <xf numFmtId="0" fontId="10" fillId="0" borderId="31" xfId="22" applyFont="1" applyFill="1" applyBorder="1" applyAlignment="1">
      <alignment horizontal="center" vertical="center" wrapText="1"/>
      <protection/>
    </xf>
    <xf numFmtId="3" fontId="7" fillId="0" borderId="31" xfId="22" applyNumberFormat="1" applyFont="1" applyFill="1" applyBorder="1" applyAlignment="1">
      <alignment horizontal="center" vertical="center" wrapText="1"/>
      <protection/>
    </xf>
    <xf numFmtId="0" fontId="7" fillId="0" borderId="31" xfId="22" applyFont="1" applyFill="1" applyBorder="1" applyAlignment="1">
      <alignment horizontal="center" vertical="center" wrapText="1"/>
      <protection/>
    </xf>
    <xf numFmtId="49" fontId="18" fillId="0" borderId="21" xfId="20" applyNumberFormat="1" applyFont="1" applyBorder="1" applyAlignment="1">
      <alignment horizontal="center" vertical="center"/>
      <protection/>
    </xf>
    <xf numFmtId="3" fontId="11" fillId="0" borderId="73" xfId="22" applyNumberFormat="1" applyFont="1" applyFill="1" applyBorder="1" applyAlignment="1">
      <alignment vertical="center" wrapText="1"/>
      <protection/>
    </xf>
    <xf numFmtId="0" fontId="24" fillId="0" borderId="17" xfId="20" applyFont="1" applyBorder="1" applyAlignment="1">
      <alignment horizontal="center" vertical="center" wrapText="1"/>
      <protection/>
    </xf>
    <xf numFmtId="0" fontId="24" fillId="0" borderId="58" xfId="22" applyFont="1" applyFill="1" applyBorder="1" applyAlignment="1">
      <alignment horizontal="right" vertical="center" wrapText="1"/>
      <protection/>
    </xf>
    <xf numFmtId="3" fontId="2" fillId="0" borderId="0" xfId="22" applyNumberFormat="1" applyFont="1" applyFill="1" applyBorder="1" applyAlignment="1">
      <alignment vertical="center" wrapText="1"/>
      <protection/>
    </xf>
    <xf numFmtId="0" fontId="2" fillId="0" borderId="39" xfId="22" applyFont="1" applyFill="1" applyBorder="1" applyAlignment="1">
      <alignment vertical="center" wrapText="1"/>
      <protection/>
    </xf>
    <xf numFmtId="0" fontId="2" fillId="0" borderId="7" xfId="22" applyFont="1" applyFill="1" applyBorder="1" applyAlignment="1">
      <alignment vertical="center" wrapText="1"/>
      <protection/>
    </xf>
    <xf numFmtId="3" fontId="6" fillId="0" borderId="74" xfId="22" applyNumberFormat="1" applyFont="1" applyFill="1" applyBorder="1" applyAlignment="1">
      <alignment vertical="center" wrapText="1"/>
      <protection/>
    </xf>
    <xf numFmtId="44" fontId="18" fillId="0" borderId="2" xfId="25" applyFont="1" applyBorder="1" applyAlignment="1">
      <alignment horizontal="center" vertical="center" wrapText="1"/>
    </xf>
    <xf numFmtId="44" fontId="18" fillId="0" borderId="21" xfId="25" applyFont="1" applyBorder="1" applyAlignment="1">
      <alignment horizontal="center" vertical="center" wrapText="1"/>
    </xf>
    <xf numFmtId="0" fontId="18" fillId="0" borderId="54" xfId="20" applyFont="1" applyBorder="1" applyAlignment="1">
      <alignment horizontal="center" vertical="center" wrapText="1"/>
      <protection/>
    </xf>
    <xf numFmtId="0" fontId="18" fillId="0" borderId="17" xfId="20" applyFont="1" applyBorder="1" applyAlignment="1">
      <alignment horizontal="center" vertical="center" wrapText="1"/>
      <protection/>
    </xf>
    <xf numFmtId="0" fontId="24" fillId="0" borderId="54" xfId="20" applyFont="1" applyBorder="1" applyAlignment="1">
      <alignment horizontal="right" vertical="center" wrapText="1"/>
      <protection/>
    </xf>
    <xf numFmtId="0" fontId="24" fillId="0" borderId="17" xfId="20" applyFont="1" applyBorder="1" applyAlignment="1">
      <alignment horizontal="right" vertical="center" wrapText="1"/>
      <protection/>
    </xf>
    <xf numFmtId="0" fontId="24" fillId="0" borderId="54" xfId="20" applyFont="1" applyBorder="1" applyAlignment="1">
      <alignment horizontal="center" vertical="center" wrapText="1"/>
      <protection/>
    </xf>
    <xf numFmtId="0" fontId="24" fillId="0" borderId="53" xfId="22" applyFont="1" applyFill="1" applyBorder="1" applyAlignment="1">
      <alignment horizontal="right" vertical="center" wrapText="1"/>
      <protection/>
    </xf>
    <xf numFmtId="0" fontId="24" fillId="0" borderId="52" xfId="22" applyFont="1" applyFill="1" applyBorder="1" applyAlignment="1">
      <alignment horizontal="right" vertical="center" wrapText="1"/>
      <protection/>
    </xf>
    <xf numFmtId="0" fontId="18" fillId="0" borderId="18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8" fillId="0" borderId="32" xfId="20" applyFont="1" applyBorder="1" applyAlignment="1">
      <alignment horizontal="center" vertical="center"/>
      <protection/>
    </xf>
    <xf numFmtId="0" fontId="18" fillId="0" borderId="73" xfId="20" applyFont="1" applyBorder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0" fillId="0" borderId="21" xfId="20" applyFont="1" applyBorder="1" applyAlignment="1">
      <alignment horizontal="center" vertical="center"/>
      <protection/>
    </xf>
    <xf numFmtId="0" fontId="24" fillId="0" borderId="42" xfId="22" applyFont="1" applyFill="1" applyBorder="1" applyAlignment="1">
      <alignment horizontal="center" vertical="center" wrapText="1"/>
      <protection/>
    </xf>
    <xf numFmtId="0" fontId="24" fillId="0" borderId="21" xfId="22" applyFont="1" applyFill="1" applyBorder="1" applyAlignment="1">
      <alignment horizontal="center" vertical="center" wrapText="1"/>
      <protection/>
    </xf>
    <xf numFmtId="0" fontId="18" fillId="0" borderId="42" xfId="20" applyFont="1" applyBorder="1" applyAlignment="1">
      <alignment horizontal="center" vertical="center" wrapText="1"/>
      <protection/>
    </xf>
    <xf numFmtId="0" fontId="9" fillId="3" borderId="39" xfId="20" applyFont="1" applyFill="1" applyBorder="1" applyAlignment="1">
      <alignment horizontal="center" vertical="center" wrapText="1"/>
      <protection/>
    </xf>
    <xf numFmtId="0" fontId="9" fillId="3" borderId="28" xfId="20" applyFont="1" applyFill="1" applyBorder="1" applyAlignment="1">
      <alignment horizontal="center" vertical="center"/>
      <protection/>
    </xf>
    <xf numFmtId="0" fontId="9" fillId="3" borderId="38" xfId="20" applyFont="1" applyFill="1" applyBorder="1" applyAlignment="1">
      <alignment horizontal="center" vertical="center"/>
      <protection/>
    </xf>
    <xf numFmtId="0" fontId="9" fillId="3" borderId="27" xfId="20" applyFont="1" applyFill="1" applyBorder="1" applyAlignment="1">
      <alignment horizontal="center" vertical="center"/>
      <protection/>
    </xf>
    <xf numFmtId="0" fontId="9" fillId="3" borderId="39" xfId="20" applyFont="1" applyFill="1" applyBorder="1" applyAlignment="1">
      <alignment horizontal="center" vertical="center"/>
      <protection/>
    </xf>
    <xf numFmtId="0" fontId="18" fillId="0" borderId="32" xfId="20" applyFont="1" applyBorder="1" applyAlignment="1">
      <alignment horizontal="center" vertical="center" wrapText="1"/>
      <protection/>
    </xf>
    <xf numFmtId="0" fontId="18" fillId="0" borderId="73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 wrapText="1"/>
      <protection/>
    </xf>
    <xf numFmtId="0" fontId="17" fillId="0" borderId="75" xfId="20" applyFont="1" applyBorder="1" applyAlignment="1">
      <alignment horizontal="center" vertical="center" wrapText="1"/>
      <protection/>
    </xf>
    <xf numFmtId="0" fontId="17" fillId="0" borderId="44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/>
      <protection/>
    </xf>
    <xf numFmtId="0" fontId="17" fillId="0" borderId="75" xfId="20" applyFont="1" applyBorder="1" applyAlignment="1">
      <alignment horizontal="center" vertical="center"/>
      <protection/>
    </xf>
    <xf numFmtId="0" fontId="17" fillId="0" borderId="44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right" vertical="center" wrapText="1"/>
      <protection/>
    </xf>
    <xf numFmtId="0" fontId="24" fillId="0" borderId="35" xfId="20" applyFont="1" applyBorder="1" applyAlignment="1">
      <alignment horizontal="right" vertical="center" wrapText="1"/>
      <protection/>
    </xf>
    <xf numFmtId="0" fontId="18" fillId="0" borderId="2" xfId="20" applyFont="1" applyBorder="1" applyAlignment="1">
      <alignment horizontal="center" vertical="center" wrapText="1"/>
      <protection/>
    </xf>
    <xf numFmtId="0" fontId="18" fillId="0" borderId="21" xfId="20" applyFont="1" applyBorder="1" applyAlignment="1">
      <alignment horizontal="center" vertical="center" wrapText="1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24" fillId="0" borderId="58" xfId="20" applyFont="1" applyBorder="1" applyAlignment="1">
      <alignment horizontal="center" vertical="center" wrapText="1"/>
      <protection/>
    </xf>
    <xf numFmtId="0" fontId="24" fillId="0" borderId="49" xfId="20" applyFont="1" applyBorder="1" applyAlignment="1">
      <alignment horizontal="center" vertical="center" wrapText="1"/>
      <protection/>
    </xf>
    <xf numFmtId="0" fontId="18" fillId="0" borderId="42" xfId="20" applyFont="1" applyBorder="1" applyAlignment="1">
      <alignment horizontal="center" vertical="center"/>
      <protection/>
    </xf>
    <xf numFmtId="0" fontId="22" fillId="0" borderId="43" xfId="20" applyFont="1" applyBorder="1" applyAlignment="1">
      <alignment horizontal="right" vertical="center"/>
      <protection/>
    </xf>
    <xf numFmtId="0" fontId="22" fillId="0" borderId="75" xfId="20" applyFont="1" applyBorder="1" applyAlignment="1">
      <alignment horizontal="right" vertical="center"/>
      <protection/>
    </xf>
    <xf numFmtId="0" fontId="22" fillId="0" borderId="44" xfId="20" applyFont="1" applyBorder="1" applyAlignment="1">
      <alignment horizontal="right" vertical="center"/>
      <protection/>
    </xf>
    <xf numFmtId="0" fontId="17" fillId="0" borderId="30" xfId="20" applyFont="1" applyBorder="1" applyAlignment="1">
      <alignment horizontal="center" vertical="center" wrapText="1"/>
      <protection/>
    </xf>
    <xf numFmtId="0" fontId="24" fillId="0" borderId="36" xfId="20" applyFont="1" applyBorder="1" applyAlignment="1">
      <alignment horizontal="center" vertical="center" wrapText="1"/>
      <protection/>
    </xf>
    <xf numFmtId="0" fontId="24" fillId="0" borderId="0" xfId="20" applyFont="1" applyBorder="1" applyAlignment="1">
      <alignment horizontal="center" vertical="center" wrapText="1"/>
      <protection/>
    </xf>
    <xf numFmtId="0" fontId="24" fillId="0" borderId="35" xfId="20" applyFont="1" applyBorder="1" applyAlignment="1">
      <alignment horizontal="center" vertical="center" wrapText="1"/>
      <protection/>
    </xf>
    <xf numFmtId="0" fontId="24" fillId="0" borderId="58" xfId="20" applyFont="1" applyBorder="1" applyAlignment="1">
      <alignment horizontal="right" vertical="center" wrapText="1"/>
      <protection/>
    </xf>
    <xf numFmtId="0" fontId="24" fillId="0" borderId="49" xfId="20" applyFont="1" applyBorder="1" applyAlignment="1">
      <alignment horizontal="right" vertical="center" wrapText="1"/>
      <protection/>
    </xf>
    <xf numFmtId="0" fontId="4" fillId="0" borderId="0" xfId="21" applyFont="1" applyAlignment="1">
      <alignment horizontal="center"/>
      <protection/>
    </xf>
    <xf numFmtId="0" fontId="24" fillId="0" borderId="49" xfId="22" applyFont="1" applyFill="1" applyBorder="1" applyAlignment="1">
      <alignment horizontal="right" vertical="center" wrapText="1"/>
      <protection/>
    </xf>
    <xf numFmtId="0" fontId="19" fillId="0" borderId="54" xfId="20" applyFont="1" applyBorder="1" applyAlignment="1">
      <alignment horizontal="center" vertical="center"/>
      <protection/>
    </xf>
    <xf numFmtId="0" fontId="19" fillId="0" borderId="17" xfId="20" applyFont="1" applyBorder="1" applyAlignment="1">
      <alignment horizontal="center" vertical="center"/>
      <protection/>
    </xf>
    <xf numFmtId="0" fontId="24" fillId="0" borderId="54" xfId="20" applyFont="1" applyBorder="1" applyAlignment="1">
      <alignment horizontal="right" vertical="top" wrapText="1"/>
      <protection/>
    </xf>
    <xf numFmtId="0" fontId="24" fillId="0" borderId="17" xfId="20" applyFont="1" applyBorder="1" applyAlignment="1">
      <alignment horizontal="right" vertical="top" wrapText="1"/>
      <protection/>
    </xf>
    <xf numFmtId="0" fontId="24" fillId="0" borderId="53" xfId="20" applyFont="1" applyBorder="1" applyAlignment="1">
      <alignment horizontal="right" vertical="top" wrapText="1"/>
      <protection/>
    </xf>
    <xf numFmtId="0" fontId="24" fillId="0" borderId="52" xfId="20" applyFont="1" applyBorder="1" applyAlignment="1">
      <alignment horizontal="right" vertical="top" wrapText="1"/>
      <protection/>
    </xf>
    <xf numFmtId="0" fontId="24" fillId="0" borderId="53" xfId="20" applyFont="1" applyBorder="1" applyAlignment="1">
      <alignment horizontal="right" vertical="center" wrapText="1"/>
      <protection/>
    </xf>
    <xf numFmtId="0" fontId="24" fillId="0" borderId="52" xfId="20" applyFont="1" applyBorder="1" applyAlignment="1">
      <alignment horizontal="right" vertical="center" wrapText="1"/>
      <protection/>
    </xf>
    <xf numFmtId="0" fontId="31" fillId="0" borderId="36" xfId="20" applyFont="1" applyBorder="1" applyAlignment="1">
      <alignment horizontal="center" vertical="center" textRotation="15"/>
      <protection/>
    </xf>
    <xf numFmtId="0" fontId="31" fillId="0" borderId="0" xfId="20" applyFont="1" applyBorder="1" applyAlignment="1">
      <alignment horizontal="center" vertical="center" textRotation="15"/>
      <protection/>
    </xf>
    <xf numFmtId="0" fontId="13" fillId="0" borderId="36" xfId="20" applyFont="1" applyBorder="1" applyAlignment="1">
      <alignment horizontal="center" vertical="center" textRotation="45"/>
      <protection/>
    </xf>
    <xf numFmtId="0" fontId="13" fillId="0" borderId="0" xfId="20" applyFont="1" applyBorder="1" applyAlignment="1">
      <alignment horizontal="center" vertical="center" textRotation="45"/>
      <protection/>
    </xf>
    <xf numFmtId="0" fontId="13" fillId="0" borderId="59" xfId="20" applyFont="1" applyBorder="1" applyAlignment="1">
      <alignment horizontal="center" vertical="center" textRotation="45"/>
      <protection/>
    </xf>
    <xf numFmtId="0" fontId="13" fillId="0" borderId="58" xfId="20" applyFont="1" applyBorder="1" applyAlignment="1">
      <alignment horizontal="center" vertical="center" textRotation="45"/>
      <protection/>
    </xf>
    <xf numFmtId="0" fontId="24" fillId="0" borderId="36" xfId="20" applyFont="1" applyBorder="1" applyAlignment="1">
      <alignment horizontal="right" vertical="center" wrapText="1"/>
      <protection/>
    </xf>
    <xf numFmtId="0" fontId="8" fillId="0" borderId="22" xfId="22" applyFont="1" applyFill="1" applyBorder="1" applyAlignment="1">
      <alignment horizontal="center" vertical="center" wrapText="1"/>
      <protection/>
    </xf>
    <xf numFmtId="0" fontId="8" fillId="0" borderId="7" xfId="22" applyFont="1" applyFill="1" applyBorder="1" applyAlignment="1">
      <alignment horizontal="center" vertical="center" wrapText="1"/>
      <protection/>
    </xf>
    <xf numFmtId="0" fontId="11" fillId="0" borderId="76" xfId="22" applyFont="1" applyFill="1" applyBorder="1" applyAlignment="1">
      <alignment horizontal="left" vertical="center" wrapText="1"/>
      <protection/>
    </xf>
    <xf numFmtId="0" fontId="11" fillId="0" borderId="9" xfId="22" applyFont="1" applyFill="1" applyBorder="1" applyAlignment="1">
      <alignment horizontal="left" vertical="center" wrapText="1"/>
      <protection/>
    </xf>
    <xf numFmtId="0" fontId="2" fillId="0" borderId="77" xfId="22" applyFont="1" applyFill="1" applyBorder="1" applyAlignment="1">
      <alignment horizontal="center" vertical="center" wrapText="1"/>
      <protection/>
    </xf>
    <xf numFmtId="0" fontId="2" fillId="0" borderId="17" xfId="22" applyFont="1" applyFill="1" applyBorder="1" applyAlignment="1">
      <alignment horizontal="center" vertical="center" wrapText="1"/>
      <protection/>
    </xf>
    <xf numFmtId="0" fontId="8" fillId="2" borderId="38" xfId="22" applyFont="1" applyFill="1" applyBorder="1" applyAlignment="1">
      <alignment horizontal="center" vertical="center" wrapText="1"/>
      <protection/>
    </xf>
    <xf numFmtId="0" fontId="8" fillId="2" borderId="34" xfId="22" applyFont="1" applyFill="1" applyBorder="1" applyAlignment="1">
      <alignment horizontal="center" vertical="center" wrapText="1"/>
      <protection/>
    </xf>
    <xf numFmtId="0" fontId="8" fillId="2" borderId="39" xfId="22" applyFont="1" applyFill="1" applyBorder="1" applyAlignment="1">
      <alignment horizontal="center" vertical="center" wrapText="1"/>
      <protection/>
    </xf>
    <xf numFmtId="0" fontId="8" fillId="2" borderId="4" xfId="22" applyFont="1" applyFill="1" applyBorder="1" applyAlignment="1">
      <alignment horizontal="center" vertical="center" wrapText="1"/>
      <protection/>
    </xf>
    <xf numFmtId="3" fontId="9" fillId="2" borderId="39" xfId="22" applyNumberFormat="1" applyFont="1" applyFill="1" applyBorder="1" applyAlignment="1">
      <alignment horizontal="center" vertical="center" wrapText="1"/>
      <protection/>
    </xf>
    <xf numFmtId="3" fontId="9" fillId="2" borderId="4" xfId="22" applyNumberFormat="1" applyFont="1" applyFill="1" applyBorder="1" applyAlignment="1">
      <alignment horizontal="center" vertical="center" wrapText="1"/>
      <protection/>
    </xf>
    <xf numFmtId="0" fontId="8" fillId="2" borderId="32" xfId="22" applyFont="1" applyFill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8" fillId="2" borderId="73" xfId="22" applyFont="1" applyFill="1" applyBorder="1" applyAlignment="1">
      <alignment horizontal="center" vertical="center" wrapText="1"/>
      <protection/>
    </xf>
    <xf numFmtId="0" fontId="9" fillId="2" borderId="78" xfId="22" applyFont="1" applyFill="1" applyBorder="1" applyAlignment="1">
      <alignment horizontal="center" vertical="center" wrapText="1"/>
      <protection/>
    </xf>
    <xf numFmtId="0" fontId="9" fillId="2" borderId="79" xfId="22" applyFont="1" applyFill="1" applyBorder="1" applyAlignment="1">
      <alignment horizontal="center" vertical="center" wrapText="1"/>
      <protection/>
    </xf>
    <xf numFmtId="0" fontId="9" fillId="2" borderId="80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horizontal="center" vertical="center" wrapText="1"/>
      <protection/>
    </xf>
    <xf numFmtId="0" fontId="8" fillId="2" borderId="14" xfId="22" applyFont="1" applyFill="1" applyBorder="1" applyAlignment="1">
      <alignment horizontal="center" vertical="center" wrapText="1"/>
      <protection/>
    </xf>
    <xf numFmtId="0" fontId="8" fillId="2" borderId="3" xfId="22" applyFont="1" applyFill="1" applyBorder="1" applyAlignment="1">
      <alignment horizontal="center" vertical="center" wrapText="1"/>
      <protection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0" fontId="2" fillId="0" borderId="39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 vertical="center" wrapText="1"/>
      <protection/>
    </xf>
    <xf numFmtId="0" fontId="2" fillId="0" borderId="28" xfId="22" applyFont="1" applyFill="1" applyBorder="1" applyAlignment="1">
      <alignment horizontal="center" vertical="center" wrapText="1"/>
      <protection/>
    </xf>
    <xf numFmtId="0" fontId="11" fillId="0" borderId="81" xfId="22" applyFont="1" applyFill="1" applyBorder="1" applyAlignment="1">
      <alignment horizontal="left" vertical="center" wrapText="1"/>
      <protection/>
    </xf>
    <xf numFmtId="0" fontId="11" fillId="0" borderId="15" xfId="22" applyFont="1" applyFill="1" applyBorder="1" applyAlignment="1">
      <alignment horizontal="left" vertical="center" wrapText="1"/>
      <protection/>
    </xf>
    <xf numFmtId="0" fontId="11" fillId="0" borderId="82" xfId="22" applyFont="1" applyFill="1" applyBorder="1" applyAlignment="1">
      <alignment horizontal="left" vertical="center" wrapText="1"/>
      <protection/>
    </xf>
    <xf numFmtId="0" fontId="11" fillId="0" borderId="64" xfId="22" applyFont="1" applyFill="1" applyBorder="1" applyAlignment="1">
      <alignment horizontal="left" vertical="center" wrapText="1"/>
      <protection/>
    </xf>
    <xf numFmtId="3" fontId="10" fillId="0" borderId="39" xfId="22" applyNumberFormat="1" applyFont="1" applyFill="1" applyBorder="1" applyAlignment="1">
      <alignment horizontal="left" vertical="center" wrapText="1"/>
      <protection/>
    </xf>
    <xf numFmtId="3" fontId="10" fillId="0" borderId="12" xfId="22" applyNumberFormat="1" applyFont="1" applyFill="1" applyBorder="1" applyAlignment="1">
      <alignment horizontal="left" vertical="center" wrapText="1"/>
      <protection/>
    </xf>
    <xf numFmtId="0" fontId="9" fillId="2" borderId="6" xfId="22" applyFont="1" applyFill="1" applyBorder="1" applyAlignment="1">
      <alignment horizontal="center" vertical="center" wrapText="1"/>
      <protection/>
    </xf>
    <xf numFmtId="0" fontId="8" fillId="0" borderId="83" xfId="22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73" xfId="22" applyFont="1" applyFill="1" applyBorder="1" applyAlignment="1">
      <alignment horizontal="center" vertical="center" wrapText="1"/>
      <protection/>
    </xf>
    <xf numFmtId="0" fontId="8" fillId="0" borderId="43" xfId="22" applyFont="1" applyFill="1" applyBorder="1" applyAlignment="1">
      <alignment horizontal="center" vertical="center" wrapText="1"/>
      <protection/>
    </xf>
    <xf numFmtId="0" fontId="8" fillId="0" borderId="75" xfId="22" applyFont="1" applyFill="1" applyBorder="1" applyAlignment="1">
      <alignment horizontal="center" vertical="center" wrapText="1"/>
      <protection/>
    </xf>
    <xf numFmtId="0" fontId="8" fillId="0" borderId="44" xfId="22" applyFont="1" applyFill="1" applyBorder="1" applyAlignment="1">
      <alignment horizontal="center" vertical="center" wrapText="1"/>
      <protection/>
    </xf>
    <xf numFmtId="3" fontId="10" fillId="0" borderId="4" xfId="22" applyNumberFormat="1" applyFont="1" applyFill="1" applyBorder="1" applyAlignment="1">
      <alignment horizontal="left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11" fillId="0" borderId="11" xfId="22" applyFont="1" applyFill="1" applyBorder="1" applyAlignment="1">
      <alignment horizontal="left" vertical="center" wrapText="1"/>
      <protection/>
    </xf>
    <xf numFmtId="0" fontId="11" fillId="0" borderId="12" xfId="22" applyFont="1" applyFill="1" applyBorder="1" applyAlignment="1">
      <alignment horizontal="left" vertical="center" wrapText="1"/>
      <protection/>
    </xf>
    <xf numFmtId="0" fontId="11" fillId="0" borderId="84" xfId="22" applyFont="1" applyFill="1" applyBorder="1" applyAlignment="1">
      <alignment horizontal="left" vertical="center" wrapText="1"/>
      <protection/>
    </xf>
    <xf numFmtId="0" fontId="11" fillId="0" borderId="85" xfId="22" applyFont="1" applyFill="1" applyBorder="1" applyAlignment="1">
      <alignment horizontal="left" vertical="center" wrapText="1"/>
      <protection/>
    </xf>
    <xf numFmtId="0" fontId="11" fillId="0" borderId="86" xfId="22" applyFont="1" applyFill="1" applyBorder="1" applyAlignment="1">
      <alignment horizontal="left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11" fillId="0" borderId="87" xfId="22" applyFont="1" applyFill="1" applyBorder="1" applyAlignment="1">
      <alignment horizontal="left" vertical="center" wrapText="1"/>
      <protection/>
    </xf>
    <xf numFmtId="0" fontId="11" fillId="0" borderId="42" xfId="22" applyFont="1" applyFill="1" applyBorder="1" applyAlignment="1">
      <alignment horizontal="left" vertical="center" wrapText="1"/>
      <protection/>
    </xf>
    <xf numFmtId="0" fontId="11" fillId="0" borderId="21" xfId="22" applyFont="1" applyFill="1" applyBorder="1" applyAlignment="1">
      <alignment horizontal="left" vertical="center" wrapText="1"/>
      <protection/>
    </xf>
    <xf numFmtId="0" fontId="11" fillId="0" borderId="88" xfId="22" applyFont="1" applyFill="1" applyBorder="1" applyAlignment="1">
      <alignment horizontal="left" vertical="center" wrapText="1"/>
      <protection/>
    </xf>
    <xf numFmtId="0" fontId="11" fillId="0" borderId="89" xfId="22" applyFont="1" applyFill="1" applyBorder="1" applyAlignment="1">
      <alignment horizontal="left" vertical="center" wrapText="1"/>
      <protection/>
    </xf>
    <xf numFmtId="0" fontId="11" fillId="0" borderId="90" xfId="22" applyFont="1" applyFill="1" applyBorder="1" applyAlignment="1">
      <alignment horizontal="left" vertical="center" wrapText="1"/>
      <protection/>
    </xf>
    <xf numFmtId="0" fontId="9" fillId="2" borderId="12" xfId="22" applyFont="1" applyFill="1" applyBorder="1" applyAlignment="1">
      <alignment horizontal="center" vertical="center" wrapText="1"/>
      <protection/>
    </xf>
    <xf numFmtId="0" fontId="2" fillId="0" borderId="91" xfId="22" applyFont="1" applyFill="1" applyBorder="1" applyAlignment="1">
      <alignment horizontal="center" vertical="center" wrapText="1"/>
      <protection/>
    </xf>
    <xf numFmtId="0" fontId="2" fillId="0" borderId="35" xfId="22" applyFont="1" applyFill="1" applyBorder="1" applyAlignment="1">
      <alignment horizontal="center" vertical="center" wrapText="1"/>
      <protection/>
    </xf>
    <xf numFmtId="0" fontId="2" fillId="0" borderId="92" xfId="22" applyFont="1" applyFill="1" applyBorder="1" applyAlignment="1">
      <alignment horizontal="center" vertical="center" wrapText="1"/>
      <protection/>
    </xf>
    <xf numFmtId="0" fontId="2" fillId="0" borderId="93" xfId="22" applyFont="1" applyFill="1" applyBorder="1" applyAlignment="1">
      <alignment horizontal="center" vertical="center" wrapText="1"/>
      <protection/>
    </xf>
    <xf numFmtId="0" fontId="2" fillId="0" borderId="94" xfId="22" applyFont="1" applyFill="1" applyBorder="1" applyAlignment="1">
      <alignment horizontal="center" vertical="center" wrapText="1"/>
      <protection/>
    </xf>
    <xf numFmtId="3" fontId="2" fillId="0" borderId="92" xfId="22" applyNumberFormat="1" applyFont="1" applyFill="1" applyBorder="1" applyAlignment="1">
      <alignment horizontal="center" vertical="center" wrapText="1"/>
      <protection/>
    </xf>
    <xf numFmtId="3" fontId="2" fillId="0" borderId="93" xfId="22" applyNumberFormat="1" applyFont="1" applyFill="1" applyBorder="1" applyAlignment="1">
      <alignment horizontal="center" vertical="center" wrapText="1"/>
      <protection/>
    </xf>
    <xf numFmtId="3" fontId="2" fillId="0" borderId="95" xfId="22" applyNumberFormat="1" applyFont="1" applyFill="1" applyBorder="1" applyAlignment="1">
      <alignment horizontal="center" vertical="center" wrapText="1"/>
      <protection/>
    </xf>
    <xf numFmtId="0" fontId="2" fillId="0" borderId="29" xfId="2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96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9" fillId="3" borderId="97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Normalny_autopoprawka" xfId="18"/>
    <cellStyle name="Normalny_Budżet 2008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Zarz&#261;dzenia\Zarz_2008\zarz_nr85_zm_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400">
          <cell r="G400">
            <v>15565147.15</v>
          </cell>
        </row>
      </sheetData>
      <sheetData sheetId="1">
        <row r="478">
          <cell r="H478">
            <v>17014062.15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3"/>
  <sheetViews>
    <sheetView showGridLines="0" zoomScale="75" zoomScaleNormal="75" workbookViewId="0" topLeftCell="A1">
      <selection activeCell="H337" sqref="H337"/>
    </sheetView>
  </sheetViews>
  <sheetFormatPr defaultColWidth="9.00390625" defaultRowHeight="12.75"/>
  <cols>
    <col min="1" max="1" width="5.875" style="118" customWidth="1"/>
    <col min="2" max="2" width="8.125" style="118" customWidth="1"/>
    <col min="3" max="3" width="5.625" style="118" customWidth="1"/>
    <col min="4" max="4" width="46.875" style="119" customWidth="1"/>
    <col min="5" max="5" width="16.00390625" style="119" customWidth="1"/>
    <col min="6" max="7" width="15.25390625" style="119" customWidth="1"/>
    <col min="8" max="16384" width="9.125" style="119" customWidth="1"/>
  </cols>
  <sheetData>
    <row r="1" ht="9" customHeight="1"/>
    <row r="2" spans="1:6" ht="17.25" customHeight="1">
      <c r="A2" s="561" t="s">
        <v>333</v>
      </c>
      <c r="B2" s="561"/>
      <c r="C2" s="561"/>
      <c r="D2" s="561"/>
      <c r="E2" s="561"/>
      <c r="F2" s="561"/>
    </row>
    <row r="3" spans="1:6" ht="13.5" customHeight="1" thickBot="1">
      <c r="A3" s="120"/>
      <c r="B3" s="120"/>
      <c r="C3" s="120"/>
      <c r="D3" s="120"/>
      <c r="E3" s="120"/>
      <c r="F3" s="120"/>
    </row>
    <row r="4" spans="1:6" s="121" customFormat="1" ht="22.5" customHeight="1">
      <c r="A4" s="532" t="s">
        <v>107</v>
      </c>
      <c r="B4" s="534" t="s">
        <v>108</v>
      </c>
      <c r="C4" s="534" t="s">
        <v>109</v>
      </c>
      <c r="D4" s="534" t="s">
        <v>110</v>
      </c>
      <c r="E4" s="530" t="s">
        <v>111</v>
      </c>
      <c r="F4" s="530" t="s">
        <v>112</v>
      </c>
    </row>
    <row r="5" spans="1:6" s="121" customFormat="1" ht="15" customHeight="1" thickBot="1">
      <c r="A5" s="533"/>
      <c r="B5" s="531"/>
      <c r="C5" s="531"/>
      <c r="D5" s="531"/>
      <c r="E5" s="531"/>
      <c r="F5" s="531"/>
    </row>
    <row r="6" spans="1:6" s="123" customFormat="1" ht="7.5" customHeight="1" thickBot="1">
      <c r="A6" s="407">
        <v>1</v>
      </c>
      <c r="B6" s="407">
        <v>2</v>
      </c>
      <c r="C6" s="407">
        <v>3</v>
      </c>
      <c r="D6" s="407">
        <v>4</v>
      </c>
      <c r="E6" s="407">
        <v>5</v>
      </c>
      <c r="F6" s="407">
        <v>6</v>
      </c>
    </row>
    <row r="7" spans="1:7" s="128" customFormat="1" ht="23.25" customHeight="1" hidden="1" thickBot="1">
      <c r="A7" s="408" t="s">
        <v>113</v>
      </c>
      <c r="B7" s="540" t="s">
        <v>114</v>
      </c>
      <c r="C7" s="541"/>
      <c r="D7" s="542"/>
      <c r="E7" s="127">
        <f>E17+E31+E27</f>
        <v>0</v>
      </c>
      <c r="F7" s="127">
        <f>F17+F31+F27</f>
        <v>0</v>
      </c>
      <c r="G7" s="175">
        <f>E7-F7</f>
        <v>0</v>
      </c>
    </row>
    <row r="8" spans="1:6" s="133" customFormat="1" ht="23.25" customHeight="1" hidden="1">
      <c r="A8" s="129"/>
      <c r="B8" s="130" t="s">
        <v>115</v>
      </c>
      <c r="C8" s="131"/>
      <c r="D8" s="131" t="s">
        <v>116</v>
      </c>
      <c r="E8" s="132"/>
      <c r="F8" s="132">
        <f>SUM(F9:F16)</f>
        <v>0</v>
      </c>
    </row>
    <row r="9" spans="1:6" s="139" customFormat="1" ht="16.5" customHeight="1" hidden="1">
      <c r="A9" s="134"/>
      <c r="B9" s="135"/>
      <c r="C9" s="136" t="s">
        <v>117</v>
      </c>
      <c r="D9" s="137" t="s">
        <v>118</v>
      </c>
      <c r="E9" s="138"/>
      <c r="F9" s="138"/>
    </row>
    <row r="10" spans="1:6" s="139" customFormat="1" ht="16.5" customHeight="1" hidden="1">
      <c r="A10" s="134"/>
      <c r="B10" s="140"/>
      <c r="C10" s="141" t="s">
        <v>119</v>
      </c>
      <c r="D10" s="142" t="s">
        <v>120</v>
      </c>
      <c r="E10" s="143"/>
      <c r="F10" s="143"/>
    </row>
    <row r="11" spans="1:6" s="139" customFormat="1" ht="16.5" customHeight="1" hidden="1">
      <c r="A11" s="134"/>
      <c r="B11" s="140"/>
      <c r="C11" s="141" t="s">
        <v>121</v>
      </c>
      <c r="D11" s="142" t="s">
        <v>122</v>
      </c>
      <c r="E11" s="143"/>
      <c r="F11" s="143"/>
    </row>
    <row r="12" spans="1:6" s="139" customFormat="1" ht="16.5" customHeight="1" hidden="1">
      <c r="A12" s="134"/>
      <c r="B12" s="140"/>
      <c r="C12" s="141" t="s">
        <v>123</v>
      </c>
      <c r="D12" s="142" t="s">
        <v>124</v>
      </c>
      <c r="E12" s="143"/>
      <c r="F12" s="143"/>
    </row>
    <row r="13" spans="1:6" s="139" customFormat="1" ht="16.5" customHeight="1" hidden="1">
      <c r="A13" s="134"/>
      <c r="B13" s="140"/>
      <c r="C13" s="141" t="s">
        <v>125</v>
      </c>
      <c r="D13" s="142" t="s">
        <v>126</v>
      </c>
      <c r="E13" s="143"/>
      <c r="F13" s="143"/>
    </row>
    <row r="14" spans="1:6" s="139" customFormat="1" ht="16.5" customHeight="1" hidden="1">
      <c r="A14" s="134"/>
      <c r="B14" s="140"/>
      <c r="C14" s="141" t="s">
        <v>127</v>
      </c>
      <c r="D14" s="142" t="s">
        <v>128</v>
      </c>
      <c r="E14" s="143"/>
      <c r="F14" s="143"/>
    </row>
    <row r="15" spans="1:6" s="139" customFormat="1" ht="16.5" customHeight="1" hidden="1">
      <c r="A15" s="134"/>
      <c r="B15" s="140"/>
      <c r="C15" s="141" t="s">
        <v>129</v>
      </c>
      <c r="D15" s="142" t="s">
        <v>130</v>
      </c>
      <c r="E15" s="143"/>
      <c r="F15" s="143"/>
    </row>
    <row r="16" spans="1:6" s="139" customFormat="1" ht="16.5" customHeight="1" hidden="1">
      <c r="A16" s="144"/>
      <c r="B16" s="140"/>
      <c r="C16" s="145" t="s">
        <v>131</v>
      </c>
      <c r="D16" s="142" t="s">
        <v>132</v>
      </c>
      <c r="E16" s="143"/>
      <c r="F16" s="143"/>
    </row>
    <row r="17" spans="1:7" s="133" customFormat="1" ht="28.5" customHeight="1" hidden="1">
      <c r="A17" s="129"/>
      <c r="B17" s="146" t="s">
        <v>133</v>
      </c>
      <c r="C17" s="525" t="s">
        <v>134</v>
      </c>
      <c r="D17" s="526"/>
      <c r="E17" s="148">
        <f>E19+E25+E23+E18</f>
        <v>0</v>
      </c>
      <c r="F17" s="148">
        <f>F19+F25+F23+F18</f>
        <v>0</v>
      </c>
      <c r="G17" s="237">
        <f>E17-F17</f>
        <v>0</v>
      </c>
    </row>
    <row r="18" spans="1:6" s="139" customFormat="1" ht="21.75" customHeight="1" hidden="1">
      <c r="A18" s="310"/>
      <c r="B18" s="164"/>
      <c r="C18" s="220" t="s">
        <v>135</v>
      </c>
      <c r="D18" s="137" t="s">
        <v>136</v>
      </c>
      <c r="E18" s="138"/>
      <c r="F18" s="138"/>
    </row>
    <row r="19" spans="1:6" s="139" customFormat="1" ht="51" hidden="1">
      <c r="A19" s="271"/>
      <c r="B19" s="285"/>
      <c r="C19" s="311" t="s">
        <v>427</v>
      </c>
      <c r="D19" s="314" t="s">
        <v>137</v>
      </c>
      <c r="E19" s="221"/>
      <c r="F19" s="221"/>
    </row>
    <row r="20" spans="1:6" s="139" customFormat="1" ht="38.25" hidden="1">
      <c r="A20" s="271"/>
      <c r="B20" s="285"/>
      <c r="C20" s="422"/>
      <c r="D20" s="421" t="s">
        <v>26</v>
      </c>
      <c r="E20" s="418"/>
      <c r="F20" s="418"/>
    </row>
    <row r="21" spans="1:6" s="139" customFormat="1" ht="37.5" customHeight="1" hidden="1">
      <c r="A21" s="271"/>
      <c r="B21" s="164"/>
      <c r="C21" s="519" t="s">
        <v>32</v>
      </c>
      <c r="D21" s="520"/>
      <c r="E21" s="402"/>
      <c r="F21" s="319"/>
    </row>
    <row r="22" spans="1:6" s="139" customFormat="1" ht="38.25" hidden="1">
      <c r="A22" s="271"/>
      <c r="B22" s="285"/>
      <c r="C22" s="416"/>
      <c r="D22" s="405" t="s">
        <v>30</v>
      </c>
      <c r="E22" s="420"/>
      <c r="F22" s="420"/>
    </row>
    <row r="23" spans="1:6" s="139" customFormat="1" ht="30" customHeight="1" hidden="1">
      <c r="A23" s="271"/>
      <c r="B23" s="285"/>
      <c r="C23" s="311" t="s">
        <v>430</v>
      </c>
      <c r="D23" s="457" t="s">
        <v>346</v>
      </c>
      <c r="E23" s="221"/>
      <c r="F23" s="221"/>
    </row>
    <row r="24" spans="1:6" s="139" customFormat="1" ht="25.5" hidden="1">
      <c r="A24" s="271"/>
      <c r="B24" s="285"/>
      <c r="C24" s="416"/>
      <c r="D24" s="421" t="s">
        <v>19</v>
      </c>
      <c r="E24" s="418"/>
      <c r="F24" s="418"/>
    </row>
    <row r="25" spans="1:6" s="139" customFormat="1" ht="29.25" customHeight="1" hidden="1">
      <c r="A25" s="271"/>
      <c r="B25" s="285"/>
      <c r="C25" s="311" t="s">
        <v>429</v>
      </c>
      <c r="D25" s="457" t="s">
        <v>346</v>
      </c>
      <c r="E25" s="221"/>
      <c r="F25" s="221"/>
    </row>
    <row r="26" spans="1:6" s="139" customFormat="1" ht="25.5" hidden="1">
      <c r="A26" s="271"/>
      <c r="B26" s="285"/>
      <c r="C26" s="416"/>
      <c r="D26" s="405" t="s">
        <v>19</v>
      </c>
      <c r="E26" s="419"/>
      <c r="F26" s="419"/>
    </row>
    <row r="27" spans="1:7" s="133" customFormat="1" ht="23.25" customHeight="1" hidden="1">
      <c r="A27" s="193"/>
      <c r="B27" s="146" t="s">
        <v>147</v>
      </c>
      <c r="C27" s="547" t="s">
        <v>148</v>
      </c>
      <c r="D27" s="548"/>
      <c r="E27" s="148">
        <f>E28</f>
        <v>0</v>
      </c>
      <c r="F27" s="148">
        <f>F28</f>
        <v>0</v>
      </c>
      <c r="G27" s="237">
        <f>E27-F27</f>
        <v>0</v>
      </c>
    </row>
    <row r="28" spans="1:6" s="139" customFormat="1" ht="26.25" customHeight="1" hidden="1">
      <c r="A28" s="271"/>
      <c r="B28" s="164"/>
      <c r="C28" s="311" t="s">
        <v>427</v>
      </c>
      <c r="D28" s="457" t="s">
        <v>346</v>
      </c>
      <c r="E28" s="138"/>
      <c r="F28" s="138"/>
    </row>
    <row r="29" spans="1:6" s="139" customFormat="1" ht="21" customHeight="1" hidden="1">
      <c r="A29" s="271"/>
      <c r="B29" s="285"/>
      <c r="C29" s="416"/>
      <c r="D29" s="375" t="s">
        <v>40</v>
      </c>
      <c r="E29" s="418"/>
      <c r="F29" s="418"/>
    </row>
    <row r="30" spans="1:6" s="139" customFormat="1" ht="21" customHeight="1" hidden="1">
      <c r="A30" s="271"/>
      <c r="B30" s="285"/>
      <c r="C30" s="416"/>
      <c r="D30" s="405" t="s">
        <v>41</v>
      </c>
      <c r="E30" s="419"/>
      <c r="F30" s="419"/>
    </row>
    <row r="31" spans="1:6" s="133" customFormat="1" ht="22.5" customHeight="1" hidden="1">
      <c r="A31" s="129"/>
      <c r="B31" s="146" t="s">
        <v>149</v>
      </c>
      <c r="C31" s="147"/>
      <c r="D31" s="147" t="s">
        <v>150</v>
      </c>
      <c r="E31" s="148">
        <f>E32</f>
        <v>0</v>
      </c>
      <c r="F31" s="148">
        <f>F32</f>
        <v>0</v>
      </c>
    </row>
    <row r="32" spans="1:6" s="139" customFormat="1" ht="26.25" hidden="1" thickBot="1">
      <c r="A32" s="134"/>
      <c r="B32" s="135"/>
      <c r="C32" s="491" t="s">
        <v>462</v>
      </c>
      <c r="D32" s="492" t="s">
        <v>463</v>
      </c>
      <c r="E32" s="138"/>
      <c r="F32" s="138"/>
    </row>
    <row r="33" spans="1:6" s="128" customFormat="1" ht="22.5" customHeight="1" hidden="1" thickBot="1">
      <c r="A33" s="124" t="s">
        <v>153</v>
      </c>
      <c r="B33" s="125"/>
      <c r="C33" s="126"/>
      <c r="D33" s="126" t="s">
        <v>154</v>
      </c>
      <c r="E33" s="127">
        <f>E34</f>
        <v>0</v>
      </c>
      <c r="F33" s="127">
        <f>F34</f>
        <v>0</v>
      </c>
    </row>
    <row r="34" spans="1:6" s="133" customFormat="1" ht="22.5" customHeight="1" hidden="1">
      <c r="A34" s="129"/>
      <c r="B34" s="130" t="s">
        <v>155</v>
      </c>
      <c r="C34" s="131"/>
      <c r="D34" s="131" t="s">
        <v>156</v>
      </c>
      <c r="E34" s="132">
        <f>E35</f>
        <v>0</v>
      </c>
      <c r="F34" s="132">
        <f>F35</f>
        <v>0</v>
      </c>
    </row>
    <row r="35" spans="1:6" s="139" customFormat="1" ht="59.25" customHeight="1" hidden="1">
      <c r="A35" s="158"/>
      <c r="B35" s="159"/>
      <c r="C35" s="160" t="s">
        <v>157</v>
      </c>
      <c r="D35" s="161" t="s">
        <v>158</v>
      </c>
      <c r="E35" s="162"/>
      <c r="F35" s="162"/>
    </row>
    <row r="36" spans="1:6" s="139" customFormat="1" ht="8.25" customHeight="1" hidden="1">
      <c r="A36" s="163"/>
      <c r="B36" s="164"/>
      <c r="C36" s="165"/>
      <c r="D36" s="166"/>
      <c r="E36" s="167"/>
      <c r="F36" s="167"/>
    </row>
    <row r="37" spans="1:6" s="123" customFormat="1" ht="7.5" customHeight="1" hidden="1" thickBot="1">
      <c r="A37" s="185">
        <v>1</v>
      </c>
      <c r="B37" s="185">
        <v>2</v>
      </c>
      <c r="C37" s="185">
        <v>3</v>
      </c>
      <c r="D37" s="185">
        <v>4</v>
      </c>
      <c r="E37" s="185">
        <v>5</v>
      </c>
      <c r="F37" s="185">
        <v>6</v>
      </c>
    </row>
    <row r="38" spans="1:6" s="128" customFormat="1" ht="33.75" customHeight="1" hidden="1" thickBot="1">
      <c r="A38" s="273">
        <v>400</v>
      </c>
      <c r="B38" s="537" t="s">
        <v>159</v>
      </c>
      <c r="C38" s="538"/>
      <c r="D38" s="539"/>
      <c r="E38" s="127">
        <f>E39</f>
        <v>0</v>
      </c>
      <c r="F38" s="274">
        <f>F39</f>
        <v>0</v>
      </c>
    </row>
    <row r="39" spans="1:6" s="133" customFormat="1" ht="22.5" customHeight="1" hidden="1">
      <c r="A39" s="171"/>
      <c r="B39" s="131">
        <v>40002</v>
      </c>
      <c r="C39" s="131"/>
      <c r="D39" s="131" t="s">
        <v>160</v>
      </c>
      <c r="E39" s="132">
        <f>E40</f>
        <v>0</v>
      </c>
      <c r="F39" s="132">
        <f>F40</f>
        <v>0</v>
      </c>
    </row>
    <row r="40" spans="1:6" s="139" customFormat="1" ht="19.5" customHeight="1" hidden="1" thickBot="1">
      <c r="A40" s="134"/>
      <c r="B40" s="135"/>
      <c r="C40" s="155" t="s">
        <v>135</v>
      </c>
      <c r="D40" s="137" t="s">
        <v>136</v>
      </c>
      <c r="E40" s="154"/>
      <c r="F40" s="138"/>
    </row>
    <row r="41" spans="1:6" s="139" customFormat="1" ht="19.5" customHeight="1" hidden="1">
      <c r="A41" s="134"/>
      <c r="B41" s="140"/>
      <c r="C41" s="145" t="s">
        <v>161</v>
      </c>
      <c r="D41" s="150" t="s">
        <v>162</v>
      </c>
      <c r="E41" s="151"/>
      <c r="F41" s="143"/>
    </row>
    <row r="42" spans="1:6" s="139" customFormat="1" ht="19.5" customHeight="1" hidden="1" thickBot="1">
      <c r="A42" s="134"/>
      <c r="B42" s="140"/>
      <c r="C42" s="145" t="s">
        <v>163</v>
      </c>
      <c r="D42" s="142" t="s">
        <v>164</v>
      </c>
      <c r="E42" s="143"/>
      <c r="F42" s="143"/>
    </row>
    <row r="43" spans="1:6" s="128" customFormat="1" ht="23.25" customHeight="1" hidden="1" thickBot="1">
      <c r="A43" s="126">
        <v>600</v>
      </c>
      <c r="B43" s="540" t="s">
        <v>165</v>
      </c>
      <c r="C43" s="541"/>
      <c r="D43" s="542"/>
      <c r="E43" s="127">
        <f>E46</f>
        <v>0</v>
      </c>
      <c r="F43" s="127">
        <f>F46+F44</f>
        <v>0</v>
      </c>
    </row>
    <row r="44" spans="1:6" s="133" customFormat="1" ht="17.25" customHeight="1" hidden="1">
      <c r="A44" s="171"/>
      <c r="B44" s="173">
        <v>60014</v>
      </c>
      <c r="C44" s="173"/>
      <c r="D44" s="173" t="s">
        <v>166</v>
      </c>
      <c r="E44" s="174">
        <f>E45</f>
        <v>0</v>
      </c>
      <c r="F44" s="174">
        <f>F45</f>
        <v>0</v>
      </c>
    </row>
    <row r="45" spans="1:6" s="139" customFormat="1" ht="26.25" customHeight="1" hidden="1">
      <c r="A45" s="282"/>
      <c r="B45" s="135"/>
      <c r="C45" s="155" t="s">
        <v>167</v>
      </c>
      <c r="D45" s="156" t="s">
        <v>168</v>
      </c>
      <c r="E45" s="138"/>
      <c r="F45" s="138"/>
    </row>
    <row r="46" spans="1:6" s="133" customFormat="1" ht="23.25" customHeight="1" hidden="1">
      <c r="A46" s="283"/>
      <c r="B46" s="147">
        <v>60016</v>
      </c>
      <c r="C46" s="551" t="s">
        <v>169</v>
      </c>
      <c r="D46" s="548"/>
      <c r="E46" s="148">
        <f>E47</f>
        <v>0</v>
      </c>
      <c r="F46" s="148">
        <f>F47</f>
        <v>0</v>
      </c>
    </row>
    <row r="47" spans="1:6" s="139" customFormat="1" ht="38.25" hidden="1">
      <c r="A47" s="283"/>
      <c r="B47" s="164"/>
      <c r="C47" s="220" t="s">
        <v>170</v>
      </c>
      <c r="D47" s="314" t="s">
        <v>171</v>
      </c>
      <c r="E47" s="221"/>
      <c r="F47" s="221"/>
    </row>
    <row r="48" spans="1:6" s="139" customFormat="1" ht="18" customHeight="1" hidden="1">
      <c r="A48" s="426"/>
      <c r="B48" s="427"/>
      <c r="C48" s="428"/>
      <c r="D48" s="527" t="s">
        <v>431</v>
      </c>
      <c r="E48" s="528"/>
      <c r="F48" s="429"/>
    </row>
    <row r="49" spans="1:6" s="139" customFormat="1" ht="19.5" customHeight="1" hidden="1">
      <c r="A49" s="271"/>
      <c r="B49" s="164"/>
      <c r="C49" s="277" t="s">
        <v>121</v>
      </c>
      <c r="D49" s="137" t="s">
        <v>122</v>
      </c>
      <c r="E49" s="138"/>
      <c r="F49" s="138"/>
    </row>
    <row r="50" spans="1:6" s="139" customFormat="1" ht="19.5" customHeight="1" hidden="1">
      <c r="A50" s="271"/>
      <c r="B50" s="164"/>
      <c r="C50" s="278" t="s">
        <v>125</v>
      </c>
      <c r="D50" s="142" t="s">
        <v>126</v>
      </c>
      <c r="E50" s="143"/>
      <c r="F50" s="143"/>
    </row>
    <row r="51" spans="1:6" s="139" customFormat="1" ht="19.5" customHeight="1" hidden="1">
      <c r="A51" s="271"/>
      <c r="B51" s="164"/>
      <c r="C51" s="278" t="s">
        <v>127</v>
      </c>
      <c r="D51" s="142" t="s">
        <v>128</v>
      </c>
      <c r="E51" s="143"/>
      <c r="F51" s="143"/>
    </row>
    <row r="52" spans="1:6" s="139" customFormat="1" ht="19.5" customHeight="1" hidden="1">
      <c r="A52" s="271"/>
      <c r="B52" s="164"/>
      <c r="C52" s="278" t="s">
        <v>172</v>
      </c>
      <c r="D52" s="142" t="s">
        <v>173</v>
      </c>
      <c r="E52" s="143"/>
      <c r="F52" s="143"/>
    </row>
    <row r="53" spans="1:6" s="139" customFormat="1" ht="19.5" customHeight="1" hidden="1">
      <c r="A53" s="271"/>
      <c r="B53" s="164"/>
      <c r="C53" s="278" t="s">
        <v>129</v>
      </c>
      <c r="D53" s="142" t="s">
        <v>130</v>
      </c>
      <c r="E53" s="143"/>
      <c r="F53" s="143"/>
    </row>
    <row r="54" spans="1:6" s="139" customFormat="1" ht="19.5" customHeight="1" hidden="1" thickBot="1">
      <c r="A54" s="271"/>
      <c r="B54" s="164"/>
      <c r="C54" s="279" t="s">
        <v>139</v>
      </c>
      <c r="D54" s="142" t="s">
        <v>140</v>
      </c>
      <c r="E54" s="143"/>
      <c r="F54" s="143"/>
    </row>
    <row r="55" spans="1:7" s="128" customFormat="1" ht="22.5" customHeight="1" hidden="1" thickBot="1">
      <c r="A55" s="377">
        <v>700</v>
      </c>
      <c r="B55" s="172"/>
      <c r="C55" s="126"/>
      <c r="D55" s="126" t="s">
        <v>174</v>
      </c>
      <c r="E55" s="127">
        <f>E56</f>
        <v>0</v>
      </c>
      <c r="F55" s="274">
        <f>F56+F68</f>
        <v>0</v>
      </c>
      <c r="G55" s="175"/>
    </row>
    <row r="56" spans="1:6" s="133" customFormat="1" ht="22.5" customHeight="1" hidden="1">
      <c r="A56" s="176"/>
      <c r="B56" s="131">
        <v>70005</v>
      </c>
      <c r="C56" s="131"/>
      <c r="D56" s="131" t="s">
        <v>175</v>
      </c>
      <c r="E56" s="132">
        <f>SUM(E57:E62)</f>
        <v>0</v>
      </c>
      <c r="F56" s="132">
        <f>SUM(F57:F62)</f>
        <v>0</v>
      </c>
    </row>
    <row r="57" spans="1:6" s="139" customFormat="1" ht="25.5" hidden="1">
      <c r="A57" s="144"/>
      <c r="B57" s="177"/>
      <c r="C57" s="136" t="s">
        <v>176</v>
      </c>
      <c r="D57" s="178" t="s">
        <v>177</v>
      </c>
      <c r="E57" s="154"/>
      <c r="F57" s="154"/>
    </row>
    <row r="58" spans="1:6" s="139" customFormat="1" ht="19.5" customHeight="1" hidden="1">
      <c r="A58" s="179"/>
      <c r="B58" s="177"/>
      <c r="C58" s="136" t="s">
        <v>178</v>
      </c>
      <c r="D58" s="180" t="s">
        <v>179</v>
      </c>
      <c r="E58" s="154"/>
      <c r="F58" s="154"/>
    </row>
    <row r="59" spans="1:6" s="139" customFormat="1" ht="63.75" hidden="1">
      <c r="A59" s="144"/>
      <c r="B59" s="181"/>
      <c r="C59" s="141" t="s">
        <v>157</v>
      </c>
      <c r="D59" s="153" t="s">
        <v>158</v>
      </c>
      <c r="E59" s="151"/>
      <c r="F59" s="143"/>
    </row>
    <row r="60" spans="1:6" s="139" customFormat="1" ht="26.25" hidden="1" thickBot="1">
      <c r="A60" s="134"/>
      <c r="B60" s="140"/>
      <c r="C60" s="491" t="s">
        <v>462</v>
      </c>
      <c r="D60" s="492" t="s">
        <v>463</v>
      </c>
      <c r="E60" s="151"/>
      <c r="F60" s="143"/>
    </row>
    <row r="61" spans="1:6" s="139" customFormat="1" ht="19.5" customHeight="1" hidden="1">
      <c r="A61" s="134"/>
      <c r="B61" s="140"/>
      <c r="C61" s="141" t="s">
        <v>180</v>
      </c>
      <c r="D61" s="142" t="s">
        <v>181</v>
      </c>
      <c r="E61" s="151"/>
      <c r="F61" s="143"/>
    </row>
    <row r="62" spans="1:6" s="139" customFormat="1" ht="28.5" customHeight="1" hidden="1">
      <c r="A62" s="134"/>
      <c r="B62" s="140"/>
      <c r="C62" s="149">
        <v>6298</v>
      </c>
      <c r="D62" s="150" t="s">
        <v>138</v>
      </c>
      <c r="E62" s="151"/>
      <c r="F62" s="143"/>
    </row>
    <row r="63" spans="1:6" s="139" customFormat="1" ht="19.5" customHeight="1" hidden="1">
      <c r="A63" s="134"/>
      <c r="B63" s="140"/>
      <c r="C63" s="141" t="s">
        <v>129</v>
      </c>
      <c r="D63" s="142" t="s">
        <v>130</v>
      </c>
      <c r="E63" s="143"/>
      <c r="F63" s="143"/>
    </row>
    <row r="64" spans="1:6" s="139" customFormat="1" ht="19.5" customHeight="1" hidden="1">
      <c r="A64" s="144"/>
      <c r="B64" s="140"/>
      <c r="C64" s="141" t="s">
        <v>182</v>
      </c>
      <c r="D64" s="150" t="s">
        <v>183</v>
      </c>
      <c r="E64" s="143"/>
      <c r="F64" s="143"/>
    </row>
    <row r="65" spans="1:6" s="139" customFormat="1" ht="19.5" customHeight="1" hidden="1">
      <c r="A65" s="134"/>
      <c r="B65" s="140"/>
      <c r="C65" s="141" t="s">
        <v>167</v>
      </c>
      <c r="D65" s="142" t="s">
        <v>168</v>
      </c>
      <c r="E65" s="143"/>
      <c r="F65" s="143"/>
    </row>
    <row r="66" spans="1:6" s="139" customFormat="1" ht="19.5" customHeight="1" hidden="1">
      <c r="A66" s="134"/>
      <c r="B66" s="140"/>
      <c r="C66" s="141" t="s">
        <v>184</v>
      </c>
      <c r="D66" s="183" t="s">
        <v>185</v>
      </c>
      <c r="E66" s="143"/>
      <c r="F66" s="143"/>
    </row>
    <row r="67" spans="1:6" s="139" customFormat="1" ht="19.5" customHeight="1" hidden="1">
      <c r="A67" s="144"/>
      <c r="B67" s="140"/>
      <c r="C67" s="145" t="s">
        <v>139</v>
      </c>
      <c r="D67" s="142" t="s">
        <v>140</v>
      </c>
      <c r="E67" s="143"/>
      <c r="F67" s="143"/>
    </row>
    <row r="68" spans="1:6" s="133" customFormat="1" ht="22.5" customHeight="1" hidden="1">
      <c r="A68" s="176"/>
      <c r="B68" s="147">
        <v>70095</v>
      </c>
      <c r="C68" s="147"/>
      <c r="D68" s="147" t="s">
        <v>150</v>
      </c>
      <c r="E68" s="148">
        <f>SUM(E69:E71)</f>
        <v>0</v>
      </c>
      <c r="F68" s="148">
        <f>SUM(F69:F71)</f>
        <v>0</v>
      </c>
    </row>
    <row r="69" spans="1:6" s="139" customFormat="1" ht="19.5" customHeight="1" hidden="1">
      <c r="A69" s="134"/>
      <c r="B69" s="135"/>
      <c r="C69" s="136" t="s">
        <v>163</v>
      </c>
      <c r="D69" s="137" t="s">
        <v>164</v>
      </c>
      <c r="E69" s="138"/>
      <c r="F69" s="138"/>
    </row>
    <row r="70" spans="1:6" s="139" customFormat="1" ht="19.5" customHeight="1" hidden="1">
      <c r="A70" s="134"/>
      <c r="B70" s="140"/>
      <c r="C70" s="141" t="s">
        <v>129</v>
      </c>
      <c r="D70" s="142" t="s">
        <v>130</v>
      </c>
      <c r="E70" s="143"/>
      <c r="F70" s="143"/>
    </row>
    <row r="71" spans="1:6" s="139" customFormat="1" ht="19.5" customHeight="1" hidden="1" thickBot="1">
      <c r="A71" s="134"/>
      <c r="B71" s="140"/>
      <c r="C71" s="145" t="s">
        <v>167</v>
      </c>
      <c r="D71" s="142" t="s">
        <v>168</v>
      </c>
      <c r="E71" s="143"/>
      <c r="F71" s="143"/>
    </row>
    <row r="72" spans="1:6" s="128" customFormat="1" ht="20.25" customHeight="1" hidden="1" thickBot="1">
      <c r="A72" s="126">
        <v>710</v>
      </c>
      <c r="B72" s="172"/>
      <c r="C72" s="126"/>
      <c r="D72" s="126" t="s">
        <v>186</v>
      </c>
      <c r="E72" s="127"/>
      <c r="F72" s="127">
        <f>F73</f>
        <v>0</v>
      </c>
    </row>
    <row r="73" spans="1:6" s="133" customFormat="1" ht="18.75" customHeight="1" hidden="1">
      <c r="A73" s="176"/>
      <c r="B73" s="131">
        <v>71004</v>
      </c>
      <c r="C73" s="131"/>
      <c r="D73" s="131" t="s">
        <v>187</v>
      </c>
      <c r="E73" s="132"/>
      <c r="F73" s="132">
        <f>F74</f>
        <v>0</v>
      </c>
    </row>
    <row r="74" spans="1:6" s="139" customFormat="1" ht="21.75" customHeight="1" hidden="1" thickBot="1">
      <c r="A74" s="158"/>
      <c r="B74" s="184"/>
      <c r="C74" s="160" t="s">
        <v>129</v>
      </c>
      <c r="D74" s="161" t="s">
        <v>130</v>
      </c>
      <c r="E74" s="162"/>
      <c r="F74" s="162"/>
    </row>
    <row r="75" spans="1:6" s="128" customFormat="1" ht="26.25" customHeight="1" hidden="1" thickBot="1">
      <c r="A75" s="377">
        <v>750</v>
      </c>
      <c r="B75" s="540" t="s">
        <v>188</v>
      </c>
      <c r="C75" s="541"/>
      <c r="D75" s="542"/>
      <c r="E75" s="127">
        <f>E88+E76+E82+E119</f>
        <v>0</v>
      </c>
      <c r="F75" s="274">
        <f>F88+F76+F82+F119</f>
        <v>0</v>
      </c>
    </row>
    <row r="76" spans="1:6" s="133" customFormat="1" ht="18.75" customHeight="1" hidden="1">
      <c r="A76" s="264"/>
      <c r="B76" s="173">
        <v>75011</v>
      </c>
      <c r="C76" s="521" t="s">
        <v>189</v>
      </c>
      <c r="D76" s="522"/>
      <c r="E76" s="174">
        <f>SUM(E77:E78)</f>
        <v>0</v>
      </c>
      <c r="F76" s="174">
        <f>SUM(F79:F81)</f>
        <v>0</v>
      </c>
    </row>
    <row r="77" spans="1:6" s="139" customFormat="1" ht="51" hidden="1">
      <c r="A77" s="271"/>
      <c r="B77" s="285"/>
      <c r="C77" s="425" t="s">
        <v>190</v>
      </c>
      <c r="D77" s="156" t="s">
        <v>191</v>
      </c>
      <c r="E77" s="138"/>
      <c r="F77" s="138"/>
    </row>
    <row r="78" spans="1:6" s="139" customFormat="1" ht="38.25" hidden="1">
      <c r="A78" s="271"/>
      <c r="B78" s="285"/>
      <c r="C78" s="220" t="s">
        <v>192</v>
      </c>
      <c r="D78" s="314" t="s">
        <v>193</v>
      </c>
      <c r="E78" s="221"/>
      <c r="F78" s="221"/>
    </row>
    <row r="79" spans="1:6" s="139" customFormat="1" ht="16.5" customHeight="1" hidden="1">
      <c r="A79" s="271"/>
      <c r="B79" s="164"/>
      <c r="C79" s="277" t="s">
        <v>117</v>
      </c>
      <c r="D79" s="137" t="s">
        <v>118</v>
      </c>
      <c r="E79" s="138"/>
      <c r="F79" s="138"/>
    </row>
    <row r="80" spans="1:6" s="139" customFormat="1" ht="16.5" customHeight="1" hidden="1">
      <c r="A80" s="271"/>
      <c r="B80" s="164"/>
      <c r="C80" s="278" t="s">
        <v>121</v>
      </c>
      <c r="D80" s="142" t="s">
        <v>122</v>
      </c>
      <c r="E80" s="143"/>
      <c r="F80" s="143"/>
    </row>
    <row r="81" spans="1:6" s="139" customFormat="1" ht="16.5" customHeight="1" hidden="1">
      <c r="A81" s="271"/>
      <c r="B81" s="164"/>
      <c r="C81" s="279" t="s">
        <v>123</v>
      </c>
      <c r="D81" s="142" t="s">
        <v>124</v>
      </c>
      <c r="E81" s="143"/>
      <c r="F81" s="143"/>
    </row>
    <row r="82" spans="1:6" s="133" customFormat="1" ht="22.5" customHeight="1" hidden="1">
      <c r="A82" s="264"/>
      <c r="B82" s="261">
        <v>75022</v>
      </c>
      <c r="C82" s="268"/>
      <c r="D82" s="147" t="s">
        <v>194</v>
      </c>
      <c r="E82" s="148"/>
      <c r="F82" s="148">
        <f>SUM(F83:F87)</f>
        <v>0</v>
      </c>
    </row>
    <row r="83" spans="1:6" s="139" customFormat="1" ht="15.75" customHeight="1" hidden="1">
      <c r="A83" s="271"/>
      <c r="B83" s="164"/>
      <c r="C83" s="277" t="s">
        <v>195</v>
      </c>
      <c r="D83" s="137" t="s">
        <v>196</v>
      </c>
      <c r="E83" s="138"/>
      <c r="F83" s="138"/>
    </row>
    <row r="84" spans="1:6" s="139" customFormat="1" ht="15.75" customHeight="1" hidden="1">
      <c r="A84" s="271"/>
      <c r="B84" s="164"/>
      <c r="C84" s="278" t="s">
        <v>127</v>
      </c>
      <c r="D84" s="142" t="s">
        <v>128</v>
      </c>
      <c r="E84" s="143"/>
      <c r="F84" s="143"/>
    </row>
    <row r="85" spans="1:6" s="139" customFormat="1" ht="15.75" customHeight="1" hidden="1">
      <c r="A85" s="271"/>
      <c r="B85" s="164"/>
      <c r="C85" s="278" t="s">
        <v>197</v>
      </c>
      <c r="D85" s="142" t="s">
        <v>198</v>
      </c>
      <c r="E85" s="143"/>
      <c r="F85" s="143"/>
    </row>
    <row r="86" spans="1:6" s="139" customFormat="1" ht="15.75" customHeight="1" hidden="1">
      <c r="A86" s="271"/>
      <c r="B86" s="164"/>
      <c r="C86" s="278" t="s">
        <v>129</v>
      </c>
      <c r="D86" s="142" t="s">
        <v>130</v>
      </c>
      <c r="E86" s="143"/>
      <c r="F86" s="143"/>
    </row>
    <row r="87" spans="1:6" s="139" customFormat="1" ht="15.75" customHeight="1" hidden="1">
      <c r="A87" s="271"/>
      <c r="B87" s="164"/>
      <c r="C87" s="279" t="s">
        <v>199</v>
      </c>
      <c r="D87" s="142" t="s">
        <v>200</v>
      </c>
      <c r="E87" s="143"/>
      <c r="F87" s="143"/>
    </row>
    <row r="88" spans="1:6" s="133" customFormat="1" ht="22.5" customHeight="1" hidden="1">
      <c r="A88" s="264"/>
      <c r="B88" s="147">
        <v>75023</v>
      </c>
      <c r="C88" s="547" t="s">
        <v>201</v>
      </c>
      <c r="D88" s="548"/>
      <c r="E88" s="148">
        <f>SUM(E89:E91)</f>
        <v>0</v>
      </c>
      <c r="F88" s="148">
        <f>F89</f>
        <v>0</v>
      </c>
    </row>
    <row r="89" spans="1:6" s="139" customFormat="1" ht="25.5" hidden="1">
      <c r="A89" s="271"/>
      <c r="B89" s="285"/>
      <c r="C89" s="220" t="s">
        <v>202</v>
      </c>
      <c r="D89" s="314" t="s">
        <v>203</v>
      </c>
      <c r="E89" s="221"/>
      <c r="F89" s="221"/>
    </row>
    <row r="90" spans="1:6" s="139" customFormat="1" ht="19.5" customHeight="1" hidden="1" thickBot="1">
      <c r="A90" s="271"/>
      <c r="B90" s="285"/>
      <c r="C90" s="455" t="s">
        <v>180</v>
      </c>
      <c r="D90" s="456" t="s">
        <v>181</v>
      </c>
      <c r="E90" s="162"/>
      <c r="F90" s="162"/>
    </row>
    <row r="91" spans="1:6" s="139" customFormat="1" ht="38.25" hidden="1">
      <c r="A91" s="271"/>
      <c r="B91" s="285"/>
      <c r="C91" s="188">
        <v>6298</v>
      </c>
      <c r="D91" s="156" t="s">
        <v>138</v>
      </c>
      <c r="E91" s="154"/>
      <c r="F91" s="138"/>
    </row>
    <row r="92" spans="1:6" s="139" customFormat="1" ht="17.25" customHeight="1" hidden="1">
      <c r="A92" s="271"/>
      <c r="B92" s="164"/>
      <c r="C92" s="141" t="s">
        <v>204</v>
      </c>
      <c r="D92" s="142" t="s">
        <v>205</v>
      </c>
      <c r="E92" s="143"/>
      <c r="F92" s="143"/>
    </row>
    <row r="93" spans="1:6" s="139" customFormat="1" ht="17.25" customHeight="1" hidden="1">
      <c r="A93" s="271"/>
      <c r="B93" s="164"/>
      <c r="C93" s="141" t="s">
        <v>117</v>
      </c>
      <c r="D93" s="142" t="s">
        <v>118</v>
      </c>
      <c r="E93" s="143"/>
      <c r="F93" s="143"/>
    </row>
    <row r="94" spans="1:6" s="139" customFormat="1" ht="17.25" customHeight="1" hidden="1">
      <c r="A94" s="271"/>
      <c r="B94" s="164"/>
      <c r="C94" s="141" t="s">
        <v>119</v>
      </c>
      <c r="D94" s="142" t="s">
        <v>120</v>
      </c>
      <c r="E94" s="143"/>
      <c r="F94" s="143"/>
    </row>
    <row r="95" spans="1:6" s="139" customFormat="1" ht="17.25" customHeight="1" hidden="1">
      <c r="A95" s="271"/>
      <c r="B95" s="164"/>
      <c r="C95" s="141" t="s">
        <v>121</v>
      </c>
      <c r="D95" s="142" t="s">
        <v>122</v>
      </c>
      <c r="E95" s="143"/>
      <c r="F95" s="143"/>
    </row>
    <row r="96" spans="1:6" s="139" customFormat="1" ht="17.25" customHeight="1" hidden="1">
      <c r="A96" s="271"/>
      <c r="B96" s="164"/>
      <c r="C96" s="141" t="s">
        <v>123</v>
      </c>
      <c r="D96" s="142" t="s">
        <v>124</v>
      </c>
      <c r="E96" s="143"/>
      <c r="F96" s="143"/>
    </row>
    <row r="97" spans="1:6" s="139" customFormat="1" ht="17.25" customHeight="1" hidden="1">
      <c r="A97" s="271"/>
      <c r="B97" s="164"/>
      <c r="C97" s="141" t="s">
        <v>206</v>
      </c>
      <c r="D97" s="142" t="s">
        <v>207</v>
      </c>
      <c r="E97" s="143"/>
      <c r="F97" s="143"/>
    </row>
    <row r="98" spans="1:6" s="139" customFormat="1" ht="17.25" customHeight="1" hidden="1">
      <c r="A98" s="271"/>
      <c r="B98" s="164"/>
      <c r="C98" s="141" t="s">
        <v>125</v>
      </c>
      <c r="D98" s="142" t="s">
        <v>126</v>
      </c>
      <c r="E98" s="143"/>
      <c r="F98" s="143"/>
    </row>
    <row r="99" spans="1:6" s="139" customFormat="1" ht="17.25" customHeight="1" hidden="1">
      <c r="A99" s="271"/>
      <c r="B99" s="164"/>
      <c r="C99" s="141" t="s">
        <v>127</v>
      </c>
      <c r="D99" s="142" t="s">
        <v>128</v>
      </c>
      <c r="E99" s="143"/>
      <c r="F99" s="143"/>
    </row>
    <row r="100" spans="1:6" s="139" customFormat="1" ht="17.25" customHeight="1" hidden="1">
      <c r="A100" s="271"/>
      <c r="B100" s="164"/>
      <c r="C100" s="141" t="s">
        <v>163</v>
      </c>
      <c r="D100" s="142" t="s">
        <v>164</v>
      </c>
      <c r="E100" s="143"/>
      <c r="F100" s="143"/>
    </row>
    <row r="101" spans="1:6" s="139" customFormat="1" ht="17.25" customHeight="1" hidden="1">
      <c r="A101" s="271"/>
      <c r="B101" s="164"/>
      <c r="C101" s="141" t="s">
        <v>172</v>
      </c>
      <c r="D101" s="142" t="s">
        <v>173</v>
      </c>
      <c r="E101" s="143"/>
      <c r="F101" s="143"/>
    </row>
    <row r="102" spans="1:6" s="139" customFormat="1" ht="17.25" customHeight="1" hidden="1">
      <c r="A102" s="193"/>
      <c r="B102" s="476"/>
      <c r="C102" s="141" t="s">
        <v>208</v>
      </c>
      <c r="D102" s="142" t="s">
        <v>209</v>
      </c>
      <c r="E102" s="143"/>
      <c r="F102" s="143"/>
    </row>
    <row r="103" spans="1:6" s="139" customFormat="1" ht="17.25" customHeight="1" hidden="1">
      <c r="A103" s="134"/>
      <c r="B103" s="140"/>
      <c r="C103" s="141" t="s">
        <v>129</v>
      </c>
      <c r="D103" s="142" t="s">
        <v>130</v>
      </c>
      <c r="E103" s="143"/>
      <c r="F103" s="143"/>
    </row>
    <row r="104" spans="1:6" s="139" customFormat="1" ht="17.25" customHeight="1" hidden="1">
      <c r="A104" s="134"/>
      <c r="B104" s="140"/>
      <c r="C104" s="141" t="s">
        <v>210</v>
      </c>
      <c r="D104" s="142" t="s">
        <v>211</v>
      </c>
      <c r="E104" s="143"/>
      <c r="F104" s="143"/>
    </row>
    <row r="105" spans="1:6" s="139" customFormat="1" ht="25.5" hidden="1">
      <c r="A105" s="134"/>
      <c r="B105" s="140"/>
      <c r="C105" s="141" t="s">
        <v>212</v>
      </c>
      <c r="D105" s="150" t="s">
        <v>213</v>
      </c>
      <c r="E105" s="143"/>
      <c r="F105" s="143"/>
    </row>
    <row r="106" spans="1:6" s="139" customFormat="1" ht="25.5" hidden="1">
      <c r="A106" s="134"/>
      <c r="B106" s="140"/>
      <c r="C106" s="141" t="s">
        <v>214</v>
      </c>
      <c r="D106" s="150" t="s">
        <v>215</v>
      </c>
      <c r="E106" s="143"/>
      <c r="F106" s="143"/>
    </row>
    <row r="107" spans="1:6" s="139" customFormat="1" ht="25.5" hidden="1">
      <c r="A107" s="134"/>
      <c r="B107" s="140"/>
      <c r="C107" s="141" t="s">
        <v>182</v>
      </c>
      <c r="D107" s="150" t="s">
        <v>183</v>
      </c>
      <c r="E107" s="143"/>
      <c r="F107" s="143"/>
    </row>
    <row r="108" spans="1:6" s="139" customFormat="1" ht="16.5" customHeight="1" hidden="1">
      <c r="A108" s="134"/>
      <c r="B108" s="140"/>
      <c r="C108" s="141" t="s">
        <v>199</v>
      </c>
      <c r="D108" s="142" t="s">
        <v>200</v>
      </c>
      <c r="E108" s="143"/>
      <c r="F108" s="143"/>
    </row>
    <row r="109" spans="1:6" s="139" customFormat="1" ht="16.5" customHeight="1" hidden="1">
      <c r="A109" s="134"/>
      <c r="B109" s="140"/>
      <c r="C109" s="141" t="s">
        <v>167</v>
      </c>
      <c r="D109" s="142" t="s">
        <v>168</v>
      </c>
      <c r="E109" s="143"/>
      <c r="F109" s="143"/>
    </row>
    <row r="110" spans="1:6" s="139" customFormat="1" ht="14.25" customHeight="1" hidden="1">
      <c r="A110" s="158"/>
      <c r="B110" s="189"/>
      <c r="C110" s="190" t="s">
        <v>131</v>
      </c>
      <c r="D110" s="191" t="s">
        <v>132</v>
      </c>
      <c r="E110" s="192"/>
      <c r="F110" s="192"/>
    </row>
    <row r="111" spans="1:6" s="139" customFormat="1" ht="12" customHeight="1" hidden="1">
      <c r="A111" s="163"/>
      <c r="B111" s="164"/>
      <c r="C111" s="165"/>
      <c r="D111" s="166"/>
      <c r="E111" s="167"/>
      <c r="F111" s="167"/>
    </row>
    <row r="112" spans="1:6" s="123" customFormat="1" ht="7.5" customHeight="1" hidden="1">
      <c r="A112" s="168">
        <v>1</v>
      </c>
      <c r="B112" s="168">
        <v>2</v>
      </c>
      <c r="C112" s="168">
        <v>3</v>
      </c>
      <c r="D112" s="168">
        <v>4</v>
      </c>
      <c r="E112" s="168">
        <v>5</v>
      </c>
      <c r="F112" s="168">
        <v>6</v>
      </c>
    </row>
    <row r="113" spans="1:6" s="139" customFormat="1" ht="25.5" hidden="1">
      <c r="A113" s="193"/>
      <c r="B113" s="135"/>
      <c r="C113" s="136" t="s">
        <v>216</v>
      </c>
      <c r="D113" s="156" t="s">
        <v>217</v>
      </c>
      <c r="E113" s="138"/>
      <c r="F113" s="138"/>
    </row>
    <row r="114" spans="1:6" s="139" customFormat="1" ht="25.5" hidden="1">
      <c r="A114" s="134"/>
      <c r="B114" s="140"/>
      <c r="C114" s="141" t="s">
        <v>218</v>
      </c>
      <c r="D114" s="150" t="s">
        <v>219</v>
      </c>
      <c r="E114" s="143"/>
      <c r="F114" s="143"/>
    </row>
    <row r="115" spans="1:6" s="139" customFormat="1" ht="19.5" customHeight="1" hidden="1">
      <c r="A115" s="134"/>
      <c r="B115" s="140"/>
      <c r="C115" s="141" t="s">
        <v>139</v>
      </c>
      <c r="D115" s="142" t="s">
        <v>140</v>
      </c>
      <c r="E115" s="143"/>
      <c r="F115" s="143"/>
    </row>
    <row r="116" spans="1:6" s="139" customFormat="1" ht="25.5" hidden="1">
      <c r="A116" s="134"/>
      <c r="B116" s="140"/>
      <c r="C116" s="141" t="s">
        <v>220</v>
      </c>
      <c r="D116" s="150" t="s">
        <v>221</v>
      </c>
      <c r="E116" s="143"/>
      <c r="F116" s="143"/>
    </row>
    <row r="117" spans="1:6" s="139" customFormat="1" ht="17.25" customHeight="1" hidden="1">
      <c r="A117" s="134"/>
      <c r="B117" s="140"/>
      <c r="C117" s="141" t="s">
        <v>141</v>
      </c>
      <c r="D117" s="142" t="s">
        <v>140</v>
      </c>
      <c r="E117" s="143"/>
      <c r="F117" s="143"/>
    </row>
    <row r="118" spans="1:6" s="139" customFormat="1" ht="17.25" customHeight="1" hidden="1">
      <c r="A118" s="144"/>
      <c r="B118" s="140"/>
      <c r="C118" s="145" t="s">
        <v>222</v>
      </c>
      <c r="D118" s="142" t="s">
        <v>140</v>
      </c>
      <c r="E118" s="143"/>
      <c r="F118" s="143"/>
    </row>
    <row r="119" spans="1:6" s="133" customFormat="1" ht="22.5" customHeight="1" hidden="1">
      <c r="A119" s="187"/>
      <c r="B119" s="147">
        <v>75075</v>
      </c>
      <c r="C119" s="147"/>
      <c r="D119" s="147" t="s">
        <v>223</v>
      </c>
      <c r="E119" s="148"/>
      <c r="F119" s="148">
        <f>SUM(F120:F124)</f>
        <v>0</v>
      </c>
    </row>
    <row r="120" spans="1:6" s="139" customFormat="1" ht="17.25" customHeight="1" hidden="1">
      <c r="A120" s="134"/>
      <c r="B120" s="135"/>
      <c r="C120" s="136" t="s">
        <v>125</v>
      </c>
      <c r="D120" s="137" t="s">
        <v>126</v>
      </c>
      <c r="E120" s="138"/>
      <c r="F120" s="138"/>
    </row>
    <row r="121" spans="1:6" s="139" customFormat="1" ht="17.25" customHeight="1" hidden="1">
      <c r="A121" s="134"/>
      <c r="B121" s="140"/>
      <c r="C121" s="141" t="s">
        <v>127</v>
      </c>
      <c r="D121" s="142" t="s">
        <v>128</v>
      </c>
      <c r="E121" s="143"/>
      <c r="F121" s="143"/>
    </row>
    <row r="122" spans="1:6" s="139" customFormat="1" ht="17.25" customHeight="1" hidden="1">
      <c r="A122" s="134"/>
      <c r="B122" s="140"/>
      <c r="C122" s="141" t="s">
        <v>197</v>
      </c>
      <c r="D122" s="142" t="s">
        <v>198</v>
      </c>
      <c r="E122" s="143"/>
      <c r="F122" s="143"/>
    </row>
    <row r="123" spans="1:6" s="139" customFormat="1" ht="17.25" customHeight="1" hidden="1">
      <c r="A123" s="134"/>
      <c r="B123" s="140"/>
      <c r="C123" s="141" t="s">
        <v>129</v>
      </c>
      <c r="D123" s="142" t="s">
        <v>130</v>
      </c>
      <c r="E123" s="143"/>
      <c r="F123" s="143"/>
    </row>
    <row r="124" spans="1:6" s="139" customFormat="1" ht="17.25" customHeight="1" hidden="1" thickBot="1">
      <c r="A124" s="134"/>
      <c r="B124" s="140"/>
      <c r="C124" s="145" t="s">
        <v>167</v>
      </c>
      <c r="D124" s="142" t="s">
        <v>168</v>
      </c>
      <c r="E124" s="143"/>
      <c r="F124" s="143"/>
    </row>
    <row r="125" spans="1:6" s="128" customFormat="1" ht="60.75" hidden="1" thickBot="1">
      <c r="A125" s="126">
        <v>751</v>
      </c>
      <c r="B125" s="172"/>
      <c r="C125" s="126"/>
      <c r="D125" s="194" t="s">
        <v>224</v>
      </c>
      <c r="E125" s="127">
        <f>E126+E131</f>
        <v>0</v>
      </c>
      <c r="F125" s="127">
        <f>F126+F131</f>
        <v>0</v>
      </c>
    </row>
    <row r="126" spans="1:6" s="133" customFormat="1" ht="28.5" hidden="1">
      <c r="A126" s="176"/>
      <c r="B126" s="131">
        <v>75101</v>
      </c>
      <c r="C126" s="131"/>
      <c r="D126" s="195" t="s">
        <v>225</v>
      </c>
      <c r="E126" s="132">
        <f>E127</f>
        <v>0</v>
      </c>
      <c r="F126" s="132">
        <f>SUM(F128:F130)</f>
        <v>0</v>
      </c>
    </row>
    <row r="127" spans="1:6" s="139" customFormat="1" ht="51" hidden="1">
      <c r="A127" s="144"/>
      <c r="B127" s="186"/>
      <c r="C127" s="136" t="s">
        <v>190</v>
      </c>
      <c r="D127" s="178" t="s">
        <v>191</v>
      </c>
      <c r="E127" s="154"/>
      <c r="F127" s="138"/>
    </row>
    <row r="128" spans="1:6" s="139" customFormat="1" ht="17.25" customHeight="1" hidden="1">
      <c r="A128" s="134"/>
      <c r="B128" s="140"/>
      <c r="C128" s="141" t="s">
        <v>121</v>
      </c>
      <c r="D128" s="142" t="s">
        <v>122</v>
      </c>
      <c r="E128" s="143"/>
      <c r="F128" s="143"/>
    </row>
    <row r="129" spans="1:6" s="139" customFormat="1" ht="17.25" customHeight="1" hidden="1">
      <c r="A129" s="134"/>
      <c r="B129" s="140"/>
      <c r="C129" s="141" t="s">
        <v>123</v>
      </c>
      <c r="D129" s="142" t="s">
        <v>124</v>
      </c>
      <c r="E129" s="143"/>
      <c r="F129" s="143"/>
    </row>
    <row r="130" spans="1:6" s="139" customFormat="1" ht="17.25" customHeight="1" hidden="1">
      <c r="A130" s="134"/>
      <c r="B130" s="140"/>
      <c r="C130" s="145" t="s">
        <v>125</v>
      </c>
      <c r="D130" s="142" t="s">
        <v>126</v>
      </c>
      <c r="E130" s="143"/>
      <c r="F130" s="143"/>
    </row>
    <row r="131" spans="1:6" s="133" customFormat="1" ht="54" customHeight="1" hidden="1">
      <c r="A131" s="187"/>
      <c r="B131" s="147">
        <v>75109</v>
      </c>
      <c r="C131" s="147"/>
      <c r="D131" s="196" t="s">
        <v>226</v>
      </c>
      <c r="E131" s="148">
        <f>E132</f>
        <v>0</v>
      </c>
      <c r="F131" s="148">
        <f>SUM(F133:F139)</f>
        <v>0</v>
      </c>
    </row>
    <row r="132" spans="1:6" s="139" customFormat="1" ht="51" hidden="1">
      <c r="A132" s="134"/>
      <c r="B132" s="188"/>
      <c r="C132" s="155" t="s">
        <v>190</v>
      </c>
      <c r="D132" s="156" t="s">
        <v>191</v>
      </c>
      <c r="E132" s="154"/>
      <c r="F132" s="138"/>
    </row>
    <row r="133" spans="1:6" s="139" customFormat="1" ht="17.25" customHeight="1" hidden="1">
      <c r="A133" s="134"/>
      <c r="B133" s="140"/>
      <c r="C133" s="141" t="s">
        <v>195</v>
      </c>
      <c r="D133" s="142" t="s">
        <v>196</v>
      </c>
      <c r="E133" s="143"/>
      <c r="F133" s="143"/>
    </row>
    <row r="134" spans="1:6" s="139" customFormat="1" ht="17.25" customHeight="1" hidden="1">
      <c r="A134" s="134"/>
      <c r="B134" s="140"/>
      <c r="C134" s="141" t="s">
        <v>121</v>
      </c>
      <c r="D134" s="142" t="s">
        <v>122</v>
      </c>
      <c r="E134" s="143"/>
      <c r="F134" s="143"/>
    </row>
    <row r="135" spans="1:6" s="139" customFormat="1" ht="17.25" customHeight="1" hidden="1">
      <c r="A135" s="134"/>
      <c r="B135" s="140"/>
      <c r="C135" s="141" t="s">
        <v>123</v>
      </c>
      <c r="D135" s="142" t="s">
        <v>124</v>
      </c>
      <c r="E135" s="143"/>
      <c r="F135" s="143"/>
    </row>
    <row r="136" spans="1:6" s="139" customFormat="1" ht="17.25" customHeight="1" hidden="1">
      <c r="A136" s="134"/>
      <c r="B136" s="140"/>
      <c r="C136" s="141" t="s">
        <v>125</v>
      </c>
      <c r="D136" s="142" t="s">
        <v>126</v>
      </c>
      <c r="E136" s="143"/>
      <c r="F136" s="143"/>
    </row>
    <row r="137" spans="1:6" s="139" customFormat="1" ht="17.25" customHeight="1" hidden="1">
      <c r="A137" s="134"/>
      <c r="B137" s="140"/>
      <c r="C137" s="141" t="s">
        <v>127</v>
      </c>
      <c r="D137" s="142" t="s">
        <v>128</v>
      </c>
      <c r="E137" s="143"/>
      <c r="F137" s="143"/>
    </row>
    <row r="138" spans="1:6" s="139" customFormat="1" ht="17.25" customHeight="1" hidden="1">
      <c r="A138" s="134"/>
      <c r="B138" s="140"/>
      <c r="C138" s="141" t="s">
        <v>163</v>
      </c>
      <c r="D138" s="142" t="s">
        <v>164</v>
      </c>
      <c r="E138" s="143"/>
      <c r="F138" s="143"/>
    </row>
    <row r="139" spans="1:6" s="139" customFormat="1" ht="17.25" customHeight="1" hidden="1" thickBot="1">
      <c r="A139" s="134"/>
      <c r="B139" s="140"/>
      <c r="C139" s="145" t="s">
        <v>129</v>
      </c>
      <c r="D139" s="142" t="s">
        <v>130</v>
      </c>
      <c r="E139" s="143"/>
      <c r="F139" s="143"/>
    </row>
    <row r="140" spans="1:6" s="128" customFormat="1" ht="23.25" customHeight="1" hidden="1" thickBot="1">
      <c r="A140" s="197">
        <v>752</v>
      </c>
      <c r="B140" s="172"/>
      <c r="C140" s="126"/>
      <c r="D140" s="194" t="s">
        <v>227</v>
      </c>
      <c r="E140" s="127">
        <f>E141</f>
        <v>0</v>
      </c>
      <c r="F140" s="127">
        <f>F141</f>
        <v>0</v>
      </c>
    </row>
    <row r="141" spans="1:6" s="133" customFormat="1" ht="23.25" customHeight="1" hidden="1">
      <c r="A141" s="171"/>
      <c r="B141" s="198">
        <v>75212</v>
      </c>
      <c r="C141" s="198"/>
      <c r="D141" s="199" t="s">
        <v>228</v>
      </c>
      <c r="E141" s="200">
        <f>SUM(E142:E146)-E144</f>
        <v>0</v>
      </c>
      <c r="F141" s="200">
        <f>SUM(F142:F146)-F144</f>
        <v>0</v>
      </c>
    </row>
    <row r="142" spans="1:6" s="139" customFormat="1" ht="51" hidden="1">
      <c r="A142" s="158"/>
      <c r="B142" s="201"/>
      <c r="C142" s="190" t="s">
        <v>190</v>
      </c>
      <c r="D142" s="202" t="s">
        <v>191</v>
      </c>
      <c r="E142" s="192"/>
      <c r="F142" s="192"/>
    </row>
    <row r="143" spans="1:6" s="139" customFormat="1" ht="12.75" customHeight="1" hidden="1">
      <c r="A143" s="163"/>
      <c r="B143" s="164"/>
      <c r="C143" s="165"/>
      <c r="D143" s="166"/>
      <c r="E143" s="167"/>
      <c r="F143" s="167"/>
    </row>
    <row r="144" spans="1:6" s="123" customFormat="1" ht="7.5" customHeight="1" hidden="1">
      <c r="A144" s="168">
        <v>1</v>
      </c>
      <c r="B144" s="168">
        <v>2</v>
      </c>
      <c r="C144" s="168">
        <v>3</v>
      </c>
      <c r="D144" s="168">
        <v>4</v>
      </c>
      <c r="E144" s="168">
        <v>5</v>
      </c>
      <c r="F144" s="168">
        <v>6</v>
      </c>
    </row>
    <row r="145" spans="1:6" s="139" customFormat="1" ht="38.25" hidden="1">
      <c r="A145" s="203"/>
      <c r="B145" s="204"/>
      <c r="C145" s="160" t="s">
        <v>170</v>
      </c>
      <c r="D145" s="161" t="s">
        <v>171</v>
      </c>
      <c r="E145" s="162"/>
      <c r="F145" s="162"/>
    </row>
    <row r="146" spans="1:6" s="139" customFormat="1" ht="16.5" customHeight="1" hidden="1" thickBot="1">
      <c r="A146" s="193"/>
      <c r="B146" s="205"/>
      <c r="C146" s="155" t="s">
        <v>129</v>
      </c>
      <c r="D146" s="156" t="s">
        <v>130</v>
      </c>
      <c r="E146" s="138"/>
      <c r="F146" s="138"/>
    </row>
    <row r="147" spans="1:6" s="128" customFormat="1" ht="33" customHeight="1" hidden="1" thickBot="1">
      <c r="A147" s="197">
        <v>754</v>
      </c>
      <c r="B147" s="537" t="s">
        <v>229</v>
      </c>
      <c r="C147" s="538"/>
      <c r="D147" s="539"/>
      <c r="E147" s="127">
        <f>E150</f>
        <v>0</v>
      </c>
      <c r="F147" s="127">
        <f>F163+F148+F150+F169</f>
        <v>0</v>
      </c>
    </row>
    <row r="148" spans="1:6" s="133" customFormat="1" ht="21" customHeight="1" hidden="1">
      <c r="A148" s="171"/>
      <c r="B148" s="131">
        <v>75403</v>
      </c>
      <c r="C148" s="131"/>
      <c r="D148" s="195" t="s">
        <v>230</v>
      </c>
      <c r="E148" s="132">
        <f>E149</f>
        <v>0</v>
      </c>
      <c r="F148" s="132">
        <f>F149</f>
        <v>0</v>
      </c>
    </row>
    <row r="149" spans="1:6" s="139" customFormat="1" ht="21.75" customHeight="1" hidden="1">
      <c r="A149" s="144"/>
      <c r="B149" s="188"/>
      <c r="C149" s="155" t="s">
        <v>127</v>
      </c>
      <c r="D149" s="156" t="s">
        <v>128</v>
      </c>
      <c r="E149" s="138"/>
      <c r="F149" s="138"/>
    </row>
    <row r="150" spans="1:6" s="133" customFormat="1" ht="24" customHeight="1" hidden="1">
      <c r="A150" s="171"/>
      <c r="B150" s="147">
        <v>75412</v>
      </c>
      <c r="C150" s="545" t="s">
        <v>231</v>
      </c>
      <c r="D150" s="546"/>
      <c r="E150" s="148">
        <f>E151</f>
        <v>0</v>
      </c>
      <c r="F150" s="148">
        <f>F151</f>
        <v>0</v>
      </c>
    </row>
    <row r="151" spans="1:6" s="139" customFormat="1" ht="38.25" hidden="1">
      <c r="A151" s="283"/>
      <c r="B151" s="164"/>
      <c r="C151" s="220" t="s">
        <v>170</v>
      </c>
      <c r="D151" s="314" t="s">
        <v>171</v>
      </c>
      <c r="E151" s="221"/>
      <c r="F151" s="221"/>
    </row>
    <row r="152" spans="1:6" s="139" customFormat="1" ht="16.5" customHeight="1" hidden="1">
      <c r="A152" s="134"/>
      <c r="B152" s="135"/>
      <c r="C152" s="136" t="s">
        <v>195</v>
      </c>
      <c r="D152" s="137" t="s">
        <v>196</v>
      </c>
      <c r="E152" s="138"/>
      <c r="F152" s="138"/>
    </row>
    <row r="153" spans="1:6" s="139" customFormat="1" ht="16.5" customHeight="1" hidden="1">
      <c r="A153" s="134"/>
      <c r="B153" s="140"/>
      <c r="C153" s="141" t="s">
        <v>121</v>
      </c>
      <c r="D153" s="142" t="s">
        <v>122</v>
      </c>
      <c r="E153" s="143"/>
      <c r="F153" s="143"/>
    </row>
    <row r="154" spans="1:6" s="139" customFormat="1" ht="16.5" customHeight="1" hidden="1">
      <c r="A154" s="134"/>
      <c r="B154" s="140"/>
      <c r="C154" s="141" t="s">
        <v>125</v>
      </c>
      <c r="D154" s="142" t="s">
        <v>126</v>
      </c>
      <c r="E154" s="143"/>
      <c r="F154" s="143"/>
    </row>
    <row r="155" spans="1:6" s="139" customFormat="1" ht="16.5" customHeight="1" hidden="1">
      <c r="A155" s="134"/>
      <c r="B155" s="140"/>
      <c r="C155" s="141" t="s">
        <v>127</v>
      </c>
      <c r="D155" s="142" t="s">
        <v>128</v>
      </c>
      <c r="E155" s="143"/>
      <c r="F155" s="143"/>
    </row>
    <row r="156" spans="1:6" s="139" customFormat="1" ht="16.5" customHeight="1" hidden="1">
      <c r="A156" s="134"/>
      <c r="B156" s="140"/>
      <c r="C156" s="141" t="s">
        <v>197</v>
      </c>
      <c r="D156" s="142" t="s">
        <v>198</v>
      </c>
      <c r="E156" s="143"/>
      <c r="F156" s="143"/>
    </row>
    <row r="157" spans="1:6" s="139" customFormat="1" ht="16.5" customHeight="1" hidden="1">
      <c r="A157" s="134"/>
      <c r="B157" s="140"/>
      <c r="C157" s="141" t="s">
        <v>163</v>
      </c>
      <c r="D157" s="142" t="s">
        <v>164</v>
      </c>
      <c r="E157" s="143"/>
      <c r="F157" s="143"/>
    </row>
    <row r="158" spans="1:6" s="139" customFormat="1" ht="16.5" customHeight="1" hidden="1">
      <c r="A158" s="134"/>
      <c r="B158" s="140"/>
      <c r="C158" s="141" t="s">
        <v>172</v>
      </c>
      <c r="D158" s="142" t="s">
        <v>173</v>
      </c>
      <c r="E158" s="143"/>
      <c r="F158" s="143"/>
    </row>
    <row r="159" spans="1:6" s="139" customFormat="1" ht="16.5" customHeight="1" hidden="1">
      <c r="A159" s="134"/>
      <c r="B159" s="140"/>
      <c r="C159" s="141" t="s">
        <v>129</v>
      </c>
      <c r="D159" s="142" t="s">
        <v>130</v>
      </c>
      <c r="E159" s="143"/>
      <c r="F159" s="143"/>
    </row>
    <row r="160" spans="1:6" s="139" customFormat="1" ht="16.5" customHeight="1" hidden="1">
      <c r="A160" s="134"/>
      <c r="B160" s="140"/>
      <c r="C160" s="141" t="s">
        <v>199</v>
      </c>
      <c r="D160" s="142" t="s">
        <v>200</v>
      </c>
      <c r="E160" s="143"/>
      <c r="F160" s="143"/>
    </row>
    <row r="161" spans="1:6" s="139" customFormat="1" ht="16.5" customHeight="1" hidden="1">
      <c r="A161" s="134"/>
      <c r="B161" s="140"/>
      <c r="C161" s="141" t="s">
        <v>167</v>
      </c>
      <c r="D161" s="142" t="s">
        <v>168</v>
      </c>
      <c r="E161" s="143"/>
      <c r="F161" s="143"/>
    </row>
    <row r="162" spans="1:6" s="139" customFormat="1" ht="25.5" hidden="1">
      <c r="A162" s="144"/>
      <c r="B162" s="140"/>
      <c r="C162" s="145" t="s">
        <v>220</v>
      </c>
      <c r="D162" s="150" t="s">
        <v>221</v>
      </c>
      <c r="E162" s="143"/>
      <c r="F162" s="143"/>
    </row>
    <row r="163" spans="1:6" s="133" customFormat="1" ht="21" customHeight="1" hidden="1">
      <c r="A163" s="207"/>
      <c r="B163" s="147">
        <v>75414</v>
      </c>
      <c r="C163" s="147"/>
      <c r="D163" s="206" t="s">
        <v>232</v>
      </c>
      <c r="E163" s="148">
        <f>E164</f>
        <v>0</v>
      </c>
      <c r="F163" s="148">
        <f>SUM(F165:F168)</f>
        <v>0</v>
      </c>
    </row>
    <row r="164" spans="1:6" s="139" customFormat="1" ht="51" hidden="1">
      <c r="A164" s="144"/>
      <c r="B164" s="186"/>
      <c r="C164" s="136" t="s">
        <v>190</v>
      </c>
      <c r="D164" s="178" t="s">
        <v>191</v>
      </c>
      <c r="E164" s="154"/>
      <c r="F164" s="138"/>
    </row>
    <row r="165" spans="1:6" s="139" customFormat="1" ht="19.5" customHeight="1" hidden="1">
      <c r="A165" s="144"/>
      <c r="B165" s="152"/>
      <c r="C165" s="141" t="s">
        <v>127</v>
      </c>
      <c r="D165" s="153" t="s">
        <v>128</v>
      </c>
      <c r="E165" s="151"/>
      <c r="F165" s="143"/>
    </row>
    <row r="166" spans="1:6" s="139" customFormat="1" ht="19.5" customHeight="1" hidden="1">
      <c r="A166" s="144"/>
      <c r="B166" s="152"/>
      <c r="C166" s="141" t="s">
        <v>129</v>
      </c>
      <c r="D166" s="153" t="s">
        <v>130</v>
      </c>
      <c r="E166" s="151"/>
      <c r="F166" s="143"/>
    </row>
    <row r="167" spans="1:6" s="139" customFormat="1" ht="25.5" hidden="1">
      <c r="A167" s="144"/>
      <c r="B167" s="152"/>
      <c r="C167" s="141" t="s">
        <v>214</v>
      </c>
      <c r="D167" s="153" t="s">
        <v>215</v>
      </c>
      <c r="E167" s="151"/>
      <c r="F167" s="143"/>
    </row>
    <row r="168" spans="1:6" s="139" customFormat="1" ht="25.5" hidden="1">
      <c r="A168" s="144"/>
      <c r="B168" s="149"/>
      <c r="C168" s="145" t="s">
        <v>216</v>
      </c>
      <c r="D168" s="150" t="s">
        <v>217</v>
      </c>
      <c r="E168" s="143"/>
      <c r="F168" s="143"/>
    </row>
    <row r="169" spans="1:6" s="133" customFormat="1" ht="21" customHeight="1" hidden="1">
      <c r="A169" s="171"/>
      <c r="B169" s="147">
        <v>75495</v>
      </c>
      <c r="C169" s="147"/>
      <c r="D169" s="206" t="s">
        <v>150</v>
      </c>
      <c r="E169" s="148">
        <f>E170</f>
        <v>0</v>
      </c>
      <c r="F169" s="148">
        <f>F170</f>
        <v>0</v>
      </c>
    </row>
    <row r="170" spans="1:6" s="139" customFormat="1" ht="19.5" customHeight="1" hidden="1" thickBot="1">
      <c r="A170" s="134"/>
      <c r="B170" s="188"/>
      <c r="C170" s="155" t="s">
        <v>127</v>
      </c>
      <c r="D170" s="156" t="s">
        <v>128</v>
      </c>
      <c r="E170" s="138"/>
      <c r="F170" s="138"/>
    </row>
    <row r="171" spans="1:6" s="139" customFormat="1" ht="26.25" customHeight="1" hidden="1">
      <c r="A171" s="453"/>
      <c r="B171" s="454"/>
      <c r="C171" s="454"/>
      <c r="D171" s="404" t="s">
        <v>437</v>
      </c>
      <c r="E171" s="441"/>
      <c r="F171" s="441"/>
    </row>
    <row r="172" spans="1:6" s="139" customFormat="1" ht="24" customHeight="1" hidden="1">
      <c r="A172" s="163"/>
      <c r="B172" s="164"/>
      <c r="C172" s="165"/>
      <c r="D172" s="166"/>
      <c r="E172" s="167"/>
      <c r="F172" s="167"/>
    </row>
    <row r="173" spans="1:6" s="123" customFormat="1" ht="7.5" customHeight="1" hidden="1" thickBot="1">
      <c r="A173" s="185">
        <v>1</v>
      </c>
      <c r="B173" s="185">
        <v>2</v>
      </c>
      <c r="C173" s="185">
        <v>3</v>
      </c>
      <c r="D173" s="185">
        <v>4</v>
      </c>
      <c r="E173" s="185">
        <v>5</v>
      </c>
      <c r="F173" s="185">
        <v>6</v>
      </c>
    </row>
    <row r="174" spans="1:6" s="128" customFormat="1" ht="63" customHeight="1" hidden="1" thickBot="1">
      <c r="A174" s="126">
        <v>756</v>
      </c>
      <c r="B174" s="537" t="s">
        <v>233</v>
      </c>
      <c r="C174" s="538"/>
      <c r="D174" s="539"/>
      <c r="E174" s="127">
        <f>E175+E177+E189+E201+E204</f>
        <v>0</v>
      </c>
      <c r="F174" s="127">
        <f>F175+F177+F189+F201+F204+F207</f>
        <v>0</v>
      </c>
    </row>
    <row r="175" spans="1:6" s="133" customFormat="1" ht="25.5" customHeight="1" hidden="1">
      <c r="A175" s="171"/>
      <c r="B175" s="173">
        <v>75601</v>
      </c>
      <c r="C175" s="535" t="s">
        <v>234</v>
      </c>
      <c r="D175" s="536"/>
      <c r="E175" s="174">
        <f>E176</f>
        <v>0</v>
      </c>
      <c r="F175" s="174">
        <f>F176</f>
        <v>0</v>
      </c>
    </row>
    <row r="176" spans="1:6" s="139" customFormat="1" ht="25.5" hidden="1">
      <c r="A176" s="134"/>
      <c r="B176" s="188"/>
      <c r="C176" s="155" t="s">
        <v>235</v>
      </c>
      <c r="D176" s="156" t="s">
        <v>236</v>
      </c>
      <c r="E176" s="138"/>
      <c r="F176" s="138"/>
    </row>
    <row r="177" spans="1:6" s="133" customFormat="1" ht="58.5" customHeight="1" hidden="1">
      <c r="A177" s="187"/>
      <c r="B177" s="147">
        <v>75615</v>
      </c>
      <c r="C177" s="545" t="s">
        <v>237</v>
      </c>
      <c r="D177" s="546"/>
      <c r="E177" s="148">
        <f>SUM(E178:E184)</f>
        <v>0</v>
      </c>
      <c r="F177" s="148">
        <f>SUM(F178:F184)</f>
        <v>0</v>
      </c>
    </row>
    <row r="178" spans="1:6" s="139" customFormat="1" ht="20.25" customHeight="1" hidden="1">
      <c r="A178" s="271"/>
      <c r="B178" s="285"/>
      <c r="C178" s="220" t="s">
        <v>238</v>
      </c>
      <c r="D178" s="430" t="s">
        <v>239</v>
      </c>
      <c r="E178" s="221"/>
      <c r="F178" s="221"/>
    </row>
    <row r="179" spans="1:6" s="139" customFormat="1" ht="20.25" customHeight="1" hidden="1">
      <c r="A179" s="271"/>
      <c r="B179" s="285"/>
      <c r="C179" s="220" t="s">
        <v>240</v>
      </c>
      <c r="D179" s="430" t="s">
        <v>241</v>
      </c>
      <c r="E179" s="221"/>
      <c r="F179" s="221"/>
    </row>
    <row r="180" spans="1:6" s="139" customFormat="1" ht="20.25" customHeight="1" hidden="1">
      <c r="A180" s="271"/>
      <c r="B180" s="285"/>
      <c r="C180" s="220" t="s">
        <v>242</v>
      </c>
      <c r="D180" s="430" t="s">
        <v>243</v>
      </c>
      <c r="E180" s="221"/>
      <c r="F180" s="221"/>
    </row>
    <row r="181" spans="1:6" s="139" customFormat="1" ht="20.25" customHeight="1" hidden="1">
      <c r="A181" s="403"/>
      <c r="B181" s="323"/>
      <c r="C181" s="220" t="s">
        <v>244</v>
      </c>
      <c r="D181" s="430" t="s">
        <v>245</v>
      </c>
      <c r="E181" s="221"/>
      <c r="F181" s="221"/>
    </row>
    <row r="182" spans="1:6" s="139" customFormat="1" ht="20.25" customHeight="1" hidden="1">
      <c r="A182" s="271"/>
      <c r="B182" s="285"/>
      <c r="C182" s="160" t="s">
        <v>246</v>
      </c>
      <c r="D182" s="493" t="s">
        <v>247</v>
      </c>
      <c r="E182" s="162"/>
      <c r="F182" s="162"/>
    </row>
    <row r="183" spans="1:6" s="139" customFormat="1" ht="20.25" customHeight="1" hidden="1">
      <c r="A183" s="271"/>
      <c r="B183" s="285"/>
      <c r="C183" s="220" t="s">
        <v>178</v>
      </c>
      <c r="D183" s="430" t="s">
        <v>179</v>
      </c>
      <c r="E183" s="221"/>
      <c r="F183" s="221"/>
    </row>
    <row r="184" spans="1:6" s="139" customFormat="1" ht="25.5" hidden="1">
      <c r="A184" s="271"/>
      <c r="B184" s="285"/>
      <c r="C184" s="220" t="s">
        <v>248</v>
      </c>
      <c r="D184" s="314" t="s">
        <v>249</v>
      </c>
      <c r="E184" s="221"/>
      <c r="F184" s="221"/>
    </row>
    <row r="185" spans="1:6" ht="13.5" customHeight="1" hidden="1" thickBot="1">
      <c r="A185" s="120"/>
      <c r="B185" s="120"/>
      <c r="C185" s="120"/>
      <c r="D185" s="120"/>
      <c r="E185" s="120"/>
      <c r="F185" s="120"/>
    </row>
    <row r="186" spans="1:6" s="121" customFormat="1" ht="22.5" customHeight="1" hidden="1">
      <c r="A186" s="532" t="s">
        <v>107</v>
      </c>
      <c r="B186" s="534" t="s">
        <v>108</v>
      </c>
      <c r="C186" s="534" t="s">
        <v>109</v>
      </c>
      <c r="D186" s="534" t="s">
        <v>110</v>
      </c>
      <c r="E186" s="530" t="s">
        <v>111</v>
      </c>
      <c r="F186" s="530" t="s">
        <v>112</v>
      </c>
    </row>
    <row r="187" spans="1:6" s="121" customFormat="1" ht="15" customHeight="1" hidden="1" thickBot="1">
      <c r="A187" s="533"/>
      <c r="B187" s="531"/>
      <c r="C187" s="531"/>
      <c r="D187" s="531"/>
      <c r="E187" s="531"/>
      <c r="F187" s="531"/>
    </row>
    <row r="188" spans="1:6" s="123" customFormat="1" ht="7.5" customHeight="1" hidden="1">
      <c r="A188" s="252">
        <v>1</v>
      </c>
      <c r="B188" s="252">
        <v>2</v>
      </c>
      <c r="C188" s="252">
        <v>3</v>
      </c>
      <c r="D188" s="252">
        <v>4</v>
      </c>
      <c r="E188" s="252">
        <v>5</v>
      </c>
      <c r="F188" s="252">
        <v>6</v>
      </c>
    </row>
    <row r="189" spans="1:6" s="133" customFormat="1" ht="60" customHeight="1" hidden="1">
      <c r="A189" s="264"/>
      <c r="B189" s="173">
        <v>75616</v>
      </c>
      <c r="C189" s="514" t="s">
        <v>250</v>
      </c>
      <c r="D189" s="515"/>
      <c r="E189" s="174">
        <f>SUM(E190:E200)</f>
        <v>0</v>
      </c>
      <c r="F189" s="174">
        <f>SUM(F190:F200)</f>
        <v>0</v>
      </c>
    </row>
    <row r="190" spans="1:6" s="139" customFormat="1" ht="16.5" customHeight="1" hidden="1">
      <c r="A190" s="271"/>
      <c r="B190" s="285"/>
      <c r="C190" s="220" t="s">
        <v>238</v>
      </c>
      <c r="D190" s="430" t="s">
        <v>239</v>
      </c>
      <c r="E190" s="221"/>
      <c r="F190" s="221"/>
    </row>
    <row r="191" spans="1:6" s="139" customFormat="1" ht="16.5" customHeight="1" hidden="1">
      <c r="A191" s="271"/>
      <c r="B191" s="285"/>
      <c r="C191" s="220" t="s">
        <v>240</v>
      </c>
      <c r="D191" s="430" t="s">
        <v>241</v>
      </c>
      <c r="E191" s="221"/>
      <c r="F191" s="221"/>
    </row>
    <row r="192" spans="1:6" s="139" customFormat="1" ht="16.5" customHeight="1" hidden="1">
      <c r="A192" s="271"/>
      <c r="B192" s="285"/>
      <c r="C192" s="220" t="s">
        <v>242</v>
      </c>
      <c r="D192" s="430" t="s">
        <v>243</v>
      </c>
      <c r="E192" s="221"/>
      <c r="F192" s="221"/>
    </row>
    <row r="193" spans="1:6" s="139" customFormat="1" ht="16.5" customHeight="1" hidden="1">
      <c r="A193" s="271"/>
      <c r="B193" s="285"/>
      <c r="C193" s="160" t="s">
        <v>244</v>
      </c>
      <c r="D193" s="137" t="s">
        <v>245</v>
      </c>
      <c r="E193" s="138"/>
      <c r="F193" s="138"/>
    </row>
    <row r="194" spans="1:6" s="139" customFormat="1" ht="22.5" customHeight="1" hidden="1">
      <c r="A194" s="271"/>
      <c r="B194" s="285"/>
      <c r="C194" s="220" t="s">
        <v>251</v>
      </c>
      <c r="D194" s="430" t="s">
        <v>252</v>
      </c>
      <c r="E194" s="221"/>
      <c r="F194" s="221"/>
    </row>
    <row r="195" spans="1:6" s="139" customFormat="1" ht="24.75" customHeight="1" hidden="1">
      <c r="A195" s="271"/>
      <c r="B195" s="285"/>
      <c r="C195" s="477" t="s">
        <v>434</v>
      </c>
      <c r="D195" s="478" t="s">
        <v>435</v>
      </c>
      <c r="E195" s="138"/>
      <c r="F195" s="138"/>
    </row>
    <row r="196" spans="1:6" s="139" customFormat="1" ht="16.5" customHeight="1" hidden="1">
      <c r="A196" s="179"/>
      <c r="B196" s="186"/>
      <c r="C196" s="141" t="s">
        <v>253</v>
      </c>
      <c r="D196" s="182" t="s">
        <v>254</v>
      </c>
      <c r="E196" s="143"/>
      <c r="F196" s="143"/>
    </row>
    <row r="197" spans="1:6" s="139" customFormat="1" ht="25.5" hidden="1">
      <c r="A197" s="179"/>
      <c r="B197" s="186"/>
      <c r="C197" s="136" t="s">
        <v>255</v>
      </c>
      <c r="D197" s="178" t="s">
        <v>256</v>
      </c>
      <c r="E197" s="143"/>
      <c r="F197" s="143"/>
    </row>
    <row r="198" spans="1:6" s="139" customFormat="1" ht="19.5" customHeight="1" hidden="1">
      <c r="A198" s="271"/>
      <c r="B198" s="285"/>
      <c r="C198" s="220" t="s">
        <v>246</v>
      </c>
      <c r="D198" s="430" t="s">
        <v>247</v>
      </c>
      <c r="E198" s="221"/>
      <c r="F198" s="221"/>
    </row>
    <row r="199" spans="1:6" s="139" customFormat="1" ht="15.75" customHeight="1" hidden="1">
      <c r="A199" s="144"/>
      <c r="B199" s="152"/>
      <c r="C199" s="141" t="s">
        <v>178</v>
      </c>
      <c r="D199" s="182" t="s">
        <v>179</v>
      </c>
      <c r="E199" s="143"/>
      <c r="F199" s="143"/>
    </row>
    <row r="200" spans="1:6" s="139" customFormat="1" ht="25.5" hidden="1">
      <c r="A200" s="144"/>
      <c r="B200" s="149"/>
      <c r="C200" s="145" t="s">
        <v>248</v>
      </c>
      <c r="D200" s="150" t="s">
        <v>249</v>
      </c>
      <c r="E200" s="143"/>
      <c r="F200" s="143"/>
    </row>
    <row r="201" spans="1:6" s="133" customFormat="1" ht="42.75" hidden="1">
      <c r="A201" s="207"/>
      <c r="B201" s="147">
        <v>75618</v>
      </c>
      <c r="C201" s="146"/>
      <c r="D201" s="206" t="s">
        <v>257</v>
      </c>
      <c r="E201" s="148">
        <f>SUM(E202:E203)</f>
        <v>0</v>
      </c>
      <c r="F201" s="148">
        <f>SUM(F202:F203)</f>
        <v>0</v>
      </c>
    </row>
    <row r="202" spans="1:6" s="139" customFormat="1" ht="23.25" customHeight="1" hidden="1">
      <c r="A202" s="134"/>
      <c r="B202" s="188"/>
      <c r="C202" s="136" t="s">
        <v>258</v>
      </c>
      <c r="D202" s="137" t="s">
        <v>254</v>
      </c>
      <c r="E202" s="138"/>
      <c r="F202" s="138"/>
    </row>
    <row r="203" spans="1:6" s="139" customFormat="1" ht="23.25" customHeight="1" hidden="1">
      <c r="A203" s="144"/>
      <c r="B203" s="149"/>
      <c r="C203" s="145" t="s">
        <v>259</v>
      </c>
      <c r="D203" s="150" t="s">
        <v>260</v>
      </c>
      <c r="E203" s="143"/>
      <c r="F203" s="143"/>
    </row>
    <row r="204" spans="1:6" s="133" customFormat="1" ht="32.25" customHeight="1" hidden="1">
      <c r="A204" s="176"/>
      <c r="B204" s="147">
        <v>75621</v>
      </c>
      <c r="C204" s="545" t="s">
        <v>261</v>
      </c>
      <c r="D204" s="546"/>
      <c r="E204" s="148">
        <f>SUM(E205:E206)</f>
        <v>0</v>
      </c>
      <c r="F204" s="148">
        <f>SUM(F205:F206)</f>
        <v>0</v>
      </c>
    </row>
    <row r="205" spans="1:6" s="139" customFormat="1" ht="21.75" customHeight="1" hidden="1">
      <c r="A205" s="271"/>
      <c r="B205" s="285"/>
      <c r="C205" s="311" t="s">
        <v>432</v>
      </c>
      <c r="D205" s="430" t="s">
        <v>263</v>
      </c>
      <c r="E205" s="221"/>
      <c r="F205" s="221"/>
    </row>
    <row r="206" spans="1:6" s="139" customFormat="1" ht="21.75" customHeight="1" hidden="1" thickBot="1">
      <c r="A206" s="271"/>
      <c r="B206" s="285"/>
      <c r="C206" s="311" t="s">
        <v>433</v>
      </c>
      <c r="D206" s="430" t="s">
        <v>265</v>
      </c>
      <c r="E206" s="221"/>
      <c r="F206" s="221"/>
    </row>
    <row r="207" spans="1:6" s="133" customFormat="1" ht="28.5" hidden="1">
      <c r="A207" s="176"/>
      <c r="B207" s="173">
        <v>75647</v>
      </c>
      <c r="C207" s="146"/>
      <c r="D207" s="206" t="s">
        <v>266</v>
      </c>
      <c r="E207" s="148">
        <f>SUM(E208:E213)</f>
        <v>0</v>
      </c>
      <c r="F207" s="148">
        <f>SUM(F208:F213)</f>
        <v>0</v>
      </c>
    </row>
    <row r="208" spans="1:6" s="139" customFormat="1" ht="17.25" customHeight="1" hidden="1">
      <c r="A208" s="144"/>
      <c r="B208" s="186"/>
      <c r="C208" s="136" t="s">
        <v>267</v>
      </c>
      <c r="D208" s="180" t="s">
        <v>268</v>
      </c>
      <c r="E208" s="154"/>
      <c r="F208" s="138"/>
    </row>
    <row r="209" spans="1:6" s="139" customFormat="1" ht="17.25" customHeight="1" hidden="1">
      <c r="A209" s="144"/>
      <c r="B209" s="152"/>
      <c r="C209" s="141" t="s">
        <v>121</v>
      </c>
      <c r="D209" s="182" t="s">
        <v>269</v>
      </c>
      <c r="E209" s="151"/>
      <c r="F209" s="143"/>
    </row>
    <row r="210" spans="1:6" s="139" customFormat="1" ht="17.25" customHeight="1" hidden="1">
      <c r="A210" s="144"/>
      <c r="B210" s="152"/>
      <c r="C210" s="141" t="s">
        <v>123</v>
      </c>
      <c r="D210" s="182" t="s">
        <v>124</v>
      </c>
      <c r="E210" s="151"/>
      <c r="F210" s="143"/>
    </row>
    <row r="211" spans="1:6" s="139" customFormat="1" ht="17.25" customHeight="1" hidden="1">
      <c r="A211" s="144"/>
      <c r="B211" s="152"/>
      <c r="C211" s="141" t="s">
        <v>125</v>
      </c>
      <c r="D211" s="182" t="s">
        <v>126</v>
      </c>
      <c r="E211" s="151"/>
      <c r="F211" s="143"/>
    </row>
    <row r="212" spans="1:6" s="139" customFormat="1" ht="17.25" customHeight="1" hidden="1">
      <c r="A212" s="144"/>
      <c r="B212" s="152"/>
      <c r="C212" s="141" t="s">
        <v>127</v>
      </c>
      <c r="D212" s="182" t="s">
        <v>128</v>
      </c>
      <c r="E212" s="151"/>
      <c r="F212" s="143"/>
    </row>
    <row r="213" spans="1:6" s="139" customFormat="1" ht="17.25" customHeight="1" hidden="1" thickBot="1">
      <c r="A213" s="134"/>
      <c r="B213" s="149"/>
      <c r="C213" s="145" t="s">
        <v>129</v>
      </c>
      <c r="D213" s="142" t="s">
        <v>130</v>
      </c>
      <c r="E213" s="143"/>
      <c r="F213" s="143"/>
    </row>
    <row r="214" spans="1:6" s="139" customFormat="1" ht="19.5" customHeight="1" hidden="1" thickBot="1">
      <c r="A214" s="172">
        <v>757</v>
      </c>
      <c r="B214" s="209"/>
      <c r="C214" s="210"/>
      <c r="D214" s="126" t="s">
        <v>270</v>
      </c>
      <c r="E214" s="127">
        <f>E215</f>
        <v>0</v>
      </c>
      <c r="F214" s="127">
        <f>F215</f>
        <v>0</v>
      </c>
    </row>
    <row r="215" spans="1:6" s="139" customFormat="1" ht="30.75" customHeight="1" hidden="1">
      <c r="A215" s="193"/>
      <c r="B215" s="131">
        <v>75702</v>
      </c>
      <c r="C215" s="211"/>
      <c r="D215" s="212" t="s">
        <v>271</v>
      </c>
      <c r="E215" s="213">
        <f>E217</f>
        <v>0</v>
      </c>
      <c r="F215" s="213">
        <f>SUM(F216:F217)</f>
        <v>0</v>
      </c>
    </row>
    <row r="216" spans="1:6" s="139" customFormat="1" ht="20.25" customHeight="1" hidden="1">
      <c r="A216" s="134"/>
      <c r="B216" s="205"/>
      <c r="C216" s="214" t="s">
        <v>129</v>
      </c>
      <c r="D216" s="215" t="s">
        <v>130</v>
      </c>
      <c r="E216" s="138"/>
      <c r="F216" s="138"/>
    </row>
    <row r="217" spans="1:6" s="139" customFormat="1" ht="42.75" hidden="1">
      <c r="A217" s="158"/>
      <c r="B217" s="216"/>
      <c r="C217" s="217" t="s">
        <v>272</v>
      </c>
      <c r="D217" s="218" t="s">
        <v>273</v>
      </c>
      <c r="E217" s="192"/>
      <c r="F217" s="192"/>
    </row>
    <row r="218" spans="1:6" s="139" customFormat="1" ht="15" customHeight="1" hidden="1">
      <c r="A218" s="163"/>
      <c r="B218" s="164"/>
      <c r="C218" s="165"/>
      <c r="D218" s="166"/>
      <c r="E218" s="167"/>
      <c r="F218" s="167"/>
    </row>
    <row r="219" spans="1:6" s="123" customFormat="1" ht="7.5" customHeight="1" hidden="1" thickBot="1">
      <c r="A219" s="185">
        <v>1</v>
      </c>
      <c r="B219" s="185">
        <v>2</v>
      </c>
      <c r="C219" s="185">
        <v>3</v>
      </c>
      <c r="D219" s="185">
        <v>4</v>
      </c>
      <c r="E219" s="185">
        <v>5</v>
      </c>
      <c r="F219" s="185">
        <v>6</v>
      </c>
    </row>
    <row r="220" spans="1:6" s="139" customFormat="1" ht="19.5" customHeight="1" hidden="1" thickBot="1">
      <c r="A220" s="172">
        <v>758</v>
      </c>
      <c r="B220" s="209"/>
      <c r="C220" s="210"/>
      <c r="D220" s="126" t="s">
        <v>274</v>
      </c>
      <c r="E220" s="127">
        <f>E221+E223+E229+E225</f>
        <v>0</v>
      </c>
      <c r="F220" s="127">
        <f>F221+F223+F229+F225+F227</f>
        <v>0</v>
      </c>
    </row>
    <row r="221" spans="1:6" s="139" customFormat="1" ht="28.5" hidden="1">
      <c r="A221" s="193"/>
      <c r="B221" s="131">
        <v>75801</v>
      </c>
      <c r="C221" s="211"/>
      <c r="D221" s="212" t="s">
        <v>275</v>
      </c>
      <c r="E221" s="213">
        <f>E222</f>
        <v>0</v>
      </c>
      <c r="F221" s="213">
        <f>F222</f>
        <v>0</v>
      </c>
    </row>
    <row r="222" spans="1:6" s="139" customFormat="1" ht="20.25" customHeight="1" hidden="1">
      <c r="A222" s="134"/>
      <c r="B222" s="205"/>
      <c r="C222" s="219" t="s">
        <v>276</v>
      </c>
      <c r="D222" s="215" t="s">
        <v>277</v>
      </c>
      <c r="E222" s="138"/>
      <c r="F222" s="138"/>
    </row>
    <row r="223" spans="1:6" s="139" customFormat="1" ht="14.25" hidden="1">
      <c r="A223" s="134"/>
      <c r="B223" s="147">
        <v>75807</v>
      </c>
      <c r="C223" s="220"/>
      <c r="D223" s="206" t="s">
        <v>278</v>
      </c>
      <c r="E223" s="221">
        <f>E224</f>
        <v>0</v>
      </c>
      <c r="F223" s="221">
        <f>F224</f>
        <v>0</v>
      </c>
    </row>
    <row r="224" spans="1:6" s="139" customFormat="1" ht="20.25" customHeight="1" hidden="1">
      <c r="A224" s="134"/>
      <c r="B224" s="205"/>
      <c r="C224" s="219" t="s">
        <v>276</v>
      </c>
      <c r="D224" s="215" t="s">
        <v>277</v>
      </c>
      <c r="E224" s="138"/>
      <c r="F224" s="138"/>
    </row>
    <row r="225" spans="1:6" s="139" customFormat="1" ht="21" customHeight="1" hidden="1">
      <c r="A225" s="134"/>
      <c r="B225" s="147">
        <v>75814</v>
      </c>
      <c r="C225" s="220"/>
      <c r="D225" s="206" t="s">
        <v>279</v>
      </c>
      <c r="E225" s="221">
        <f>E226</f>
        <v>0</v>
      </c>
      <c r="F225" s="221">
        <f>F226</f>
        <v>0</v>
      </c>
    </row>
    <row r="226" spans="1:6" s="139" customFormat="1" ht="20.25" customHeight="1" hidden="1">
      <c r="A226" s="134"/>
      <c r="B226" s="205"/>
      <c r="C226" s="219" t="s">
        <v>135</v>
      </c>
      <c r="D226" s="215" t="s">
        <v>136</v>
      </c>
      <c r="E226" s="138"/>
      <c r="F226" s="138"/>
    </row>
    <row r="227" spans="1:6" s="139" customFormat="1" ht="21" customHeight="1" hidden="1">
      <c r="A227" s="134"/>
      <c r="B227" s="147">
        <v>75818</v>
      </c>
      <c r="C227" s="220"/>
      <c r="D227" s="206" t="s">
        <v>280</v>
      </c>
      <c r="E227" s="221">
        <f>E228</f>
        <v>0</v>
      </c>
      <c r="F227" s="221">
        <f>F228</f>
        <v>0</v>
      </c>
    </row>
    <row r="228" spans="1:6" s="139" customFormat="1" ht="20.25" customHeight="1" hidden="1">
      <c r="A228" s="134"/>
      <c r="B228" s="205"/>
      <c r="C228" s="219" t="s">
        <v>281</v>
      </c>
      <c r="D228" s="215" t="s">
        <v>282</v>
      </c>
      <c r="E228" s="138"/>
      <c r="F228" s="138"/>
    </row>
    <row r="229" spans="1:6" s="139" customFormat="1" ht="14.25" hidden="1">
      <c r="A229" s="134"/>
      <c r="B229" s="147">
        <v>75831</v>
      </c>
      <c r="C229" s="220"/>
      <c r="D229" s="206" t="s">
        <v>283</v>
      </c>
      <c r="E229" s="221">
        <f>E230</f>
        <v>0</v>
      </c>
      <c r="F229" s="221">
        <f>F230</f>
        <v>0</v>
      </c>
    </row>
    <row r="230" spans="1:6" s="139" customFormat="1" ht="20.25" customHeight="1" hidden="1" thickBot="1">
      <c r="A230" s="134"/>
      <c r="B230" s="188"/>
      <c r="C230" s="219" t="s">
        <v>276</v>
      </c>
      <c r="D230" s="215" t="s">
        <v>277</v>
      </c>
      <c r="E230" s="138"/>
      <c r="F230" s="138"/>
    </row>
    <row r="231" spans="1:6" s="128" customFormat="1" ht="26.25" customHeight="1" hidden="1" thickBot="1">
      <c r="A231" s="197">
        <v>801</v>
      </c>
      <c r="B231" s="126"/>
      <c r="C231" s="126"/>
      <c r="D231" s="126" t="s">
        <v>284</v>
      </c>
      <c r="E231" s="299">
        <f>E232</f>
        <v>0</v>
      </c>
      <c r="F231" s="127">
        <f>F232+F253+F271+F273+F292+F306+F308</f>
        <v>0</v>
      </c>
    </row>
    <row r="232" spans="1:6" s="133" customFormat="1" ht="19.5" customHeight="1" hidden="1">
      <c r="A232" s="176"/>
      <c r="B232" s="131">
        <v>80101</v>
      </c>
      <c r="C232" s="130"/>
      <c r="D232" s="131" t="s">
        <v>285</v>
      </c>
      <c r="E232" s="300">
        <f>E233</f>
        <v>0</v>
      </c>
      <c r="F232" s="132">
        <f>SUM(F233:F252)</f>
        <v>0</v>
      </c>
    </row>
    <row r="233" spans="1:6" s="139" customFormat="1" ht="51" hidden="1">
      <c r="A233" s="310"/>
      <c r="B233" s="164"/>
      <c r="C233" s="311" t="s">
        <v>170</v>
      </c>
      <c r="D233" s="296" t="s">
        <v>347</v>
      </c>
      <c r="E233" s="312"/>
      <c r="F233" s="221"/>
    </row>
    <row r="234" spans="1:6" s="139" customFormat="1" ht="16.5" customHeight="1" hidden="1">
      <c r="A234" s="134"/>
      <c r="B234" s="135"/>
      <c r="C234" s="136" t="s">
        <v>117</v>
      </c>
      <c r="D234" s="137" t="s">
        <v>118</v>
      </c>
      <c r="E234" s="138"/>
      <c r="F234" s="138"/>
    </row>
    <row r="235" spans="1:6" s="139" customFormat="1" ht="16.5" customHeight="1" hidden="1">
      <c r="A235" s="134"/>
      <c r="B235" s="140"/>
      <c r="C235" s="141" t="s">
        <v>119</v>
      </c>
      <c r="D235" s="142" t="s">
        <v>120</v>
      </c>
      <c r="E235" s="143"/>
      <c r="F235" s="143"/>
    </row>
    <row r="236" spans="1:6" s="139" customFormat="1" ht="16.5" customHeight="1" hidden="1">
      <c r="A236" s="134"/>
      <c r="B236" s="140"/>
      <c r="C236" s="141" t="s">
        <v>121</v>
      </c>
      <c r="D236" s="142" t="s">
        <v>122</v>
      </c>
      <c r="E236" s="143"/>
      <c r="F236" s="143"/>
    </row>
    <row r="237" spans="1:6" s="139" customFormat="1" ht="16.5" customHeight="1" hidden="1">
      <c r="A237" s="134"/>
      <c r="B237" s="140"/>
      <c r="C237" s="141" t="s">
        <v>123</v>
      </c>
      <c r="D237" s="142" t="s">
        <v>124</v>
      </c>
      <c r="E237" s="143"/>
      <c r="F237" s="143"/>
    </row>
    <row r="238" spans="1:7" s="139" customFormat="1" ht="16.5" customHeight="1" hidden="1">
      <c r="A238" s="134"/>
      <c r="B238" s="140"/>
      <c r="C238" s="141" t="s">
        <v>125</v>
      </c>
      <c r="D238" s="142" t="s">
        <v>126</v>
      </c>
      <c r="E238" s="143"/>
      <c r="F238" s="143"/>
      <c r="G238" s="222"/>
    </row>
    <row r="239" spans="1:6" s="139" customFormat="1" ht="16.5" customHeight="1" hidden="1">
      <c r="A239" s="134"/>
      <c r="B239" s="140"/>
      <c r="C239" s="141" t="s">
        <v>127</v>
      </c>
      <c r="D239" s="142" t="s">
        <v>128</v>
      </c>
      <c r="E239" s="143"/>
      <c r="F239" s="143"/>
    </row>
    <row r="240" spans="1:6" s="139" customFormat="1" ht="20.25" customHeight="1" hidden="1">
      <c r="A240" s="134"/>
      <c r="B240" s="140"/>
      <c r="C240" s="141" t="s">
        <v>286</v>
      </c>
      <c r="D240" s="150" t="s">
        <v>287</v>
      </c>
      <c r="E240" s="143"/>
      <c r="F240" s="143"/>
    </row>
    <row r="241" spans="1:6" s="139" customFormat="1" ht="16.5" customHeight="1" hidden="1">
      <c r="A241" s="134"/>
      <c r="B241" s="140"/>
      <c r="C241" s="141" t="s">
        <v>163</v>
      </c>
      <c r="D241" s="142" t="s">
        <v>164</v>
      </c>
      <c r="E241" s="143"/>
      <c r="F241" s="143"/>
    </row>
    <row r="242" spans="1:6" s="139" customFormat="1" ht="16.5" customHeight="1" hidden="1">
      <c r="A242" s="134"/>
      <c r="B242" s="140"/>
      <c r="C242" s="141" t="s">
        <v>172</v>
      </c>
      <c r="D242" s="142" t="s">
        <v>173</v>
      </c>
      <c r="E242" s="143"/>
      <c r="F242" s="143"/>
    </row>
    <row r="243" spans="1:6" s="139" customFormat="1" ht="16.5" customHeight="1" hidden="1">
      <c r="A243" s="134"/>
      <c r="B243" s="140"/>
      <c r="C243" s="141" t="s">
        <v>208</v>
      </c>
      <c r="D243" s="142" t="s">
        <v>209</v>
      </c>
      <c r="E243" s="143"/>
      <c r="F243" s="143"/>
    </row>
    <row r="244" spans="1:6" s="139" customFormat="1" ht="16.5" customHeight="1" hidden="1">
      <c r="A244" s="134"/>
      <c r="B244" s="140"/>
      <c r="C244" s="141" t="s">
        <v>129</v>
      </c>
      <c r="D244" s="142" t="s">
        <v>130</v>
      </c>
      <c r="E244" s="143"/>
      <c r="F244" s="143"/>
    </row>
    <row r="245" spans="1:6" s="139" customFormat="1" ht="16.5" customHeight="1" hidden="1">
      <c r="A245" s="134"/>
      <c r="B245" s="140"/>
      <c r="C245" s="141" t="s">
        <v>210</v>
      </c>
      <c r="D245" s="142" t="s">
        <v>211</v>
      </c>
      <c r="E245" s="143"/>
      <c r="F245" s="143"/>
    </row>
    <row r="246" spans="1:6" s="139" customFormat="1" ht="25.5" hidden="1">
      <c r="A246" s="134"/>
      <c r="B246" s="140"/>
      <c r="C246" s="141" t="s">
        <v>214</v>
      </c>
      <c r="D246" s="150" t="s">
        <v>215</v>
      </c>
      <c r="E246" s="143"/>
      <c r="F246" s="143"/>
    </row>
    <row r="247" spans="1:6" s="139" customFormat="1" ht="16.5" customHeight="1" hidden="1">
      <c r="A247" s="134"/>
      <c r="B247" s="140"/>
      <c r="C247" s="141" t="s">
        <v>199</v>
      </c>
      <c r="D247" s="142" t="s">
        <v>200</v>
      </c>
      <c r="E247" s="143"/>
      <c r="F247" s="143"/>
    </row>
    <row r="248" spans="1:6" s="139" customFormat="1" ht="16.5" customHeight="1" hidden="1">
      <c r="A248" s="134"/>
      <c r="B248" s="140"/>
      <c r="C248" s="141" t="s">
        <v>167</v>
      </c>
      <c r="D248" s="142" t="s">
        <v>168</v>
      </c>
      <c r="E248" s="143"/>
      <c r="F248" s="143"/>
    </row>
    <row r="249" spans="1:6" s="139" customFormat="1" ht="16.5" customHeight="1" hidden="1">
      <c r="A249" s="134"/>
      <c r="B249" s="140"/>
      <c r="C249" s="141" t="s">
        <v>131</v>
      </c>
      <c r="D249" s="142" t="s">
        <v>132</v>
      </c>
      <c r="E249" s="143"/>
      <c r="F249" s="143"/>
    </row>
    <row r="250" spans="1:6" s="139" customFormat="1" ht="25.5" hidden="1">
      <c r="A250" s="134"/>
      <c r="B250" s="140"/>
      <c r="C250" s="141" t="s">
        <v>216</v>
      </c>
      <c r="D250" s="150" t="s">
        <v>217</v>
      </c>
      <c r="E250" s="143"/>
      <c r="F250" s="143"/>
    </row>
    <row r="251" spans="1:6" s="139" customFormat="1" ht="25.5" hidden="1">
      <c r="A251" s="134"/>
      <c r="B251" s="140"/>
      <c r="C251" s="141" t="s">
        <v>218</v>
      </c>
      <c r="D251" s="150" t="s">
        <v>219</v>
      </c>
      <c r="E251" s="143"/>
      <c r="F251" s="143"/>
    </row>
    <row r="252" spans="1:6" s="139" customFormat="1" ht="16.5" customHeight="1" hidden="1">
      <c r="A252" s="144"/>
      <c r="B252" s="140"/>
      <c r="C252" s="145" t="s">
        <v>139</v>
      </c>
      <c r="D252" s="142" t="s">
        <v>140</v>
      </c>
      <c r="E252" s="143"/>
      <c r="F252" s="143"/>
    </row>
    <row r="253" spans="1:6" s="133" customFormat="1" ht="28.5" hidden="1">
      <c r="A253" s="176"/>
      <c r="B253" s="147">
        <v>80103</v>
      </c>
      <c r="C253" s="146"/>
      <c r="D253" s="206" t="s">
        <v>288</v>
      </c>
      <c r="E253" s="148">
        <f>SUM(E254:E270)-E259</f>
        <v>0</v>
      </c>
      <c r="F253" s="148">
        <f>SUM(F254:F270)-F259</f>
        <v>0</v>
      </c>
    </row>
    <row r="254" spans="1:6" s="139" customFormat="1" ht="16.5" customHeight="1" hidden="1">
      <c r="A254" s="134"/>
      <c r="B254" s="135"/>
      <c r="C254" s="136" t="s">
        <v>204</v>
      </c>
      <c r="D254" s="137" t="s">
        <v>205</v>
      </c>
      <c r="E254" s="138"/>
      <c r="F254" s="138"/>
    </row>
    <row r="255" spans="1:6" s="139" customFormat="1" ht="16.5" customHeight="1" hidden="1">
      <c r="A255" s="134"/>
      <c r="B255" s="140"/>
      <c r="C255" s="141" t="s">
        <v>117</v>
      </c>
      <c r="D255" s="142" t="s">
        <v>118</v>
      </c>
      <c r="E255" s="143"/>
      <c r="F255" s="143"/>
    </row>
    <row r="256" spans="1:6" s="139" customFormat="1" ht="16.5" customHeight="1" hidden="1">
      <c r="A256" s="134"/>
      <c r="B256" s="140"/>
      <c r="C256" s="141" t="s">
        <v>119</v>
      </c>
      <c r="D256" s="142" t="s">
        <v>120</v>
      </c>
      <c r="E256" s="143"/>
      <c r="F256" s="143"/>
    </row>
    <row r="257" spans="1:6" s="139" customFormat="1" ht="15.75" customHeight="1" hidden="1">
      <c r="A257" s="158"/>
      <c r="B257" s="189"/>
      <c r="C257" s="190" t="s">
        <v>121</v>
      </c>
      <c r="D257" s="191" t="s">
        <v>122</v>
      </c>
      <c r="E257" s="192"/>
      <c r="F257" s="192"/>
    </row>
    <row r="258" spans="1:6" s="139" customFormat="1" ht="14.25" customHeight="1" hidden="1">
      <c r="A258" s="163"/>
      <c r="B258" s="164"/>
      <c r="C258" s="165"/>
      <c r="D258" s="166"/>
      <c r="E258" s="167"/>
      <c r="F258" s="167"/>
    </row>
    <row r="259" spans="1:6" s="123" customFormat="1" ht="7.5" customHeight="1" hidden="1">
      <c r="A259" s="168">
        <v>1</v>
      </c>
      <c r="B259" s="168">
        <v>2</v>
      </c>
      <c r="C259" s="168">
        <v>3</v>
      </c>
      <c r="D259" s="168">
        <v>4</v>
      </c>
      <c r="E259" s="168">
        <v>5</v>
      </c>
      <c r="F259" s="168">
        <v>6</v>
      </c>
    </row>
    <row r="260" spans="1:7" s="139" customFormat="1" ht="16.5" customHeight="1" hidden="1">
      <c r="A260" s="134"/>
      <c r="B260" s="140"/>
      <c r="C260" s="141" t="s">
        <v>123</v>
      </c>
      <c r="D260" s="142" t="s">
        <v>124</v>
      </c>
      <c r="E260" s="143"/>
      <c r="F260" s="143"/>
      <c r="G260" s="222"/>
    </row>
    <row r="261" spans="1:6" s="139" customFormat="1" ht="16.5" customHeight="1" hidden="1">
      <c r="A261" s="134"/>
      <c r="B261" s="140"/>
      <c r="C261" s="141" t="s">
        <v>127</v>
      </c>
      <c r="D261" s="142" t="s">
        <v>128</v>
      </c>
      <c r="E261" s="143"/>
      <c r="F261" s="143"/>
    </row>
    <row r="262" spans="1:6" s="139" customFormat="1" ht="16.5" customHeight="1" hidden="1">
      <c r="A262" s="134"/>
      <c r="B262" s="140"/>
      <c r="C262" s="141" t="s">
        <v>286</v>
      </c>
      <c r="D262" s="142" t="s">
        <v>287</v>
      </c>
      <c r="E262" s="143"/>
      <c r="F262" s="143"/>
    </row>
    <row r="263" spans="1:6" s="139" customFormat="1" ht="16.5" customHeight="1" hidden="1">
      <c r="A263" s="134"/>
      <c r="B263" s="140"/>
      <c r="C263" s="141" t="s">
        <v>163</v>
      </c>
      <c r="D263" s="142" t="s">
        <v>164</v>
      </c>
      <c r="E263" s="143"/>
      <c r="F263" s="143"/>
    </row>
    <row r="264" spans="1:6" s="139" customFormat="1" ht="16.5" customHeight="1" hidden="1">
      <c r="A264" s="134"/>
      <c r="B264" s="140"/>
      <c r="C264" s="141" t="s">
        <v>208</v>
      </c>
      <c r="D264" s="142" t="s">
        <v>209</v>
      </c>
      <c r="E264" s="143"/>
      <c r="F264" s="143"/>
    </row>
    <row r="265" spans="1:6" s="139" customFormat="1" ht="19.5" customHeight="1" hidden="1">
      <c r="A265" s="134"/>
      <c r="B265" s="140"/>
      <c r="C265" s="141" t="s">
        <v>129</v>
      </c>
      <c r="D265" s="142" t="s">
        <v>130</v>
      </c>
      <c r="E265" s="143"/>
      <c r="F265" s="143"/>
    </row>
    <row r="266" spans="1:6" s="139" customFormat="1" ht="25.5" hidden="1">
      <c r="A266" s="134"/>
      <c r="B266" s="140"/>
      <c r="C266" s="141" t="s">
        <v>214</v>
      </c>
      <c r="D266" s="150" t="s">
        <v>215</v>
      </c>
      <c r="E266" s="143"/>
      <c r="F266" s="143"/>
    </row>
    <row r="267" spans="1:6" s="139" customFormat="1" ht="16.5" customHeight="1" hidden="1">
      <c r="A267" s="134"/>
      <c r="B267" s="140"/>
      <c r="C267" s="141" t="s">
        <v>199</v>
      </c>
      <c r="D267" s="142" t="s">
        <v>200</v>
      </c>
      <c r="E267" s="143"/>
      <c r="F267" s="143"/>
    </row>
    <row r="268" spans="1:6" s="139" customFormat="1" ht="16.5" customHeight="1" hidden="1">
      <c r="A268" s="134"/>
      <c r="B268" s="140"/>
      <c r="C268" s="141" t="s">
        <v>167</v>
      </c>
      <c r="D268" s="142" t="s">
        <v>168</v>
      </c>
      <c r="E268" s="143"/>
      <c r="F268" s="143"/>
    </row>
    <row r="269" spans="1:6" s="139" customFormat="1" ht="16.5" customHeight="1" hidden="1">
      <c r="A269" s="134"/>
      <c r="B269" s="140"/>
      <c r="C269" s="141" t="s">
        <v>131</v>
      </c>
      <c r="D269" s="142" t="s">
        <v>132</v>
      </c>
      <c r="E269" s="143"/>
      <c r="F269" s="143"/>
    </row>
    <row r="270" spans="1:6" s="139" customFormat="1" ht="25.5" hidden="1">
      <c r="A270" s="144"/>
      <c r="B270" s="140"/>
      <c r="C270" s="145" t="s">
        <v>216</v>
      </c>
      <c r="D270" s="150" t="s">
        <v>217</v>
      </c>
      <c r="E270" s="143"/>
      <c r="F270" s="143"/>
    </row>
    <row r="271" spans="1:6" s="133" customFormat="1" ht="19.5" customHeight="1" hidden="1">
      <c r="A271" s="176"/>
      <c r="B271" s="147">
        <v>80104</v>
      </c>
      <c r="C271" s="146"/>
      <c r="D271" s="206" t="s">
        <v>289</v>
      </c>
      <c r="E271" s="148"/>
      <c r="F271" s="148">
        <f>F272</f>
        <v>0</v>
      </c>
    </row>
    <row r="272" spans="1:6" s="139" customFormat="1" ht="17.25" customHeight="1" hidden="1">
      <c r="A272" s="144"/>
      <c r="B272" s="135"/>
      <c r="C272" s="155" t="s">
        <v>129</v>
      </c>
      <c r="D272" s="137" t="s">
        <v>130</v>
      </c>
      <c r="E272" s="138"/>
      <c r="F272" s="138"/>
    </row>
    <row r="273" spans="1:6" s="133" customFormat="1" ht="19.5" customHeight="1" hidden="1">
      <c r="A273" s="176"/>
      <c r="B273" s="147">
        <v>80110</v>
      </c>
      <c r="C273" s="146"/>
      <c r="D273" s="147" t="s">
        <v>290</v>
      </c>
      <c r="E273" s="148"/>
      <c r="F273" s="148">
        <f>SUM(F274:F291)</f>
        <v>0</v>
      </c>
    </row>
    <row r="274" spans="1:6" s="139" customFormat="1" ht="16.5" customHeight="1" hidden="1">
      <c r="A274" s="134"/>
      <c r="B274" s="135"/>
      <c r="C274" s="136" t="s">
        <v>204</v>
      </c>
      <c r="D274" s="156" t="s">
        <v>205</v>
      </c>
      <c r="E274" s="138"/>
      <c r="F274" s="138"/>
    </row>
    <row r="275" spans="1:6" s="139" customFormat="1" ht="16.5" customHeight="1" hidden="1">
      <c r="A275" s="134"/>
      <c r="B275" s="140"/>
      <c r="C275" s="141" t="s">
        <v>117</v>
      </c>
      <c r="D275" s="142" t="s">
        <v>118</v>
      </c>
      <c r="E275" s="143"/>
      <c r="F275" s="143"/>
    </row>
    <row r="276" spans="1:6" s="139" customFormat="1" ht="16.5" customHeight="1" hidden="1">
      <c r="A276" s="134"/>
      <c r="B276" s="140"/>
      <c r="C276" s="141" t="s">
        <v>119</v>
      </c>
      <c r="D276" s="142" t="s">
        <v>120</v>
      </c>
      <c r="E276" s="143"/>
      <c r="F276" s="143"/>
    </row>
    <row r="277" spans="1:6" s="139" customFormat="1" ht="16.5" customHeight="1" hidden="1">
      <c r="A277" s="134"/>
      <c r="B277" s="140"/>
      <c r="C277" s="141" t="s">
        <v>121</v>
      </c>
      <c r="D277" s="142" t="s">
        <v>122</v>
      </c>
      <c r="E277" s="143"/>
      <c r="F277" s="143"/>
    </row>
    <row r="278" spans="1:7" s="139" customFormat="1" ht="16.5" customHeight="1" hidden="1">
      <c r="A278" s="134"/>
      <c r="B278" s="140"/>
      <c r="C278" s="141" t="s">
        <v>123</v>
      </c>
      <c r="D278" s="142" t="s">
        <v>124</v>
      </c>
      <c r="E278" s="143"/>
      <c r="F278" s="143"/>
      <c r="G278" s="222"/>
    </row>
    <row r="279" spans="1:6" s="139" customFormat="1" ht="16.5" customHeight="1" hidden="1">
      <c r="A279" s="134"/>
      <c r="B279" s="140"/>
      <c r="C279" s="141" t="s">
        <v>127</v>
      </c>
      <c r="D279" s="142" t="s">
        <v>128</v>
      </c>
      <c r="E279" s="143"/>
      <c r="F279" s="143"/>
    </row>
    <row r="280" spans="1:6" s="139" customFormat="1" ht="12.75" hidden="1">
      <c r="A280" s="134"/>
      <c r="B280" s="140"/>
      <c r="C280" s="141" t="s">
        <v>286</v>
      </c>
      <c r="D280" s="150" t="s">
        <v>287</v>
      </c>
      <c r="E280" s="143"/>
      <c r="F280" s="143"/>
    </row>
    <row r="281" spans="1:6" s="139" customFormat="1" ht="16.5" customHeight="1" hidden="1">
      <c r="A281" s="134"/>
      <c r="B281" s="140"/>
      <c r="C281" s="141" t="s">
        <v>163</v>
      </c>
      <c r="D281" s="142" t="s">
        <v>164</v>
      </c>
      <c r="E281" s="143"/>
      <c r="F281" s="143"/>
    </row>
    <row r="282" spans="1:6" s="139" customFormat="1" ht="16.5" customHeight="1" hidden="1">
      <c r="A282" s="134"/>
      <c r="B282" s="140"/>
      <c r="C282" s="141" t="s">
        <v>208</v>
      </c>
      <c r="D282" s="142" t="s">
        <v>209</v>
      </c>
      <c r="E282" s="143"/>
      <c r="F282" s="143"/>
    </row>
    <row r="283" spans="1:6" s="139" customFormat="1" ht="16.5" customHeight="1" hidden="1">
      <c r="A283" s="134"/>
      <c r="B283" s="140"/>
      <c r="C283" s="141" t="s">
        <v>129</v>
      </c>
      <c r="D283" s="142" t="s">
        <v>130</v>
      </c>
      <c r="E283" s="143"/>
      <c r="F283" s="143"/>
    </row>
    <row r="284" spans="1:6" s="139" customFormat="1" ht="16.5" customHeight="1" hidden="1">
      <c r="A284" s="134"/>
      <c r="B284" s="140"/>
      <c r="C284" s="141" t="s">
        <v>210</v>
      </c>
      <c r="D284" s="142" t="s">
        <v>211</v>
      </c>
      <c r="E284" s="143"/>
      <c r="F284" s="143"/>
    </row>
    <row r="285" spans="1:6" s="139" customFormat="1" ht="25.5" hidden="1">
      <c r="A285" s="134"/>
      <c r="B285" s="140"/>
      <c r="C285" s="141" t="s">
        <v>214</v>
      </c>
      <c r="D285" s="150" t="s">
        <v>215</v>
      </c>
      <c r="E285" s="143"/>
      <c r="F285" s="143"/>
    </row>
    <row r="286" spans="1:6" s="139" customFormat="1" ht="16.5" customHeight="1" hidden="1">
      <c r="A286" s="134"/>
      <c r="B286" s="140"/>
      <c r="C286" s="141" t="s">
        <v>199</v>
      </c>
      <c r="D286" s="142" t="s">
        <v>200</v>
      </c>
      <c r="E286" s="143"/>
      <c r="F286" s="143"/>
    </row>
    <row r="287" spans="1:6" s="139" customFormat="1" ht="16.5" customHeight="1" hidden="1">
      <c r="A287" s="134"/>
      <c r="B287" s="140"/>
      <c r="C287" s="141" t="s">
        <v>167</v>
      </c>
      <c r="D287" s="142" t="s">
        <v>168</v>
      </c>
      <c r="E287" s="143"/>
      <c r="F287" s="143"/>
    </row>
    <row r="288" spans="1:6" s="139" customFormat="1" ht="16.5" customHeight="1" hidden="1">
      <c r="A288" s="134"/>
      <c r="B288" s="140"/>
      <c r="C288" s="141" t="s">
        <v>131</v>
      </c>
      <c r="D288" s="142" t="s">
        <v>132</v>
      </c>
      <c r="E288" s="143"/>
      <c r="F288" s="143"/>
    </row>
    <row r="289" spans="1:6" s="139" customFormat="1" ht="25.5" hidden="1">
      <c r="A289" s="134"/>
      <c r="B289" s="140"/>
      <c r="C289" s="141" t="s">
        <v>216</v>
      </c>
      <c r="D289" s="150" t="s">
        <v>217</v>
      </c>
      <c r="E289" s="143"/>
      <c r="F289" s="143"/>
    </row>
    <row r="290" spans="1:6" s="139" customFormat="1" ht="25.5" hidden="1">
      <c r="A290" s="134"/>
      <c r="B290" s="140"/>
      <c r="C290" s="141" t="s">
        <v>218</v>
      </c>
      <c r="D290" s="150" t="s">
        <v>219</v>
      </c>
      <c r="E290" s="143"/>
      <c r="F290" s="143"/>
    </row>
    <row r="291" spans="1:6" s="139" customFormat="1" ht="16.5" customHeight="1" hidden="1">
      <c r="A291" s="134"/>
      <c r="B291" s="140"/>
      <c r="C291" s="145" t="s">
        <v>139</v>
      </c>
      <c r="D291" s="142" t="s">
        <v>140</v>
      </c>
      <c r="E291" s="143"/>
      <c r="F291" s="143"/>
    </row>
    <row r="292" spans="1:6" s="133" customFormat="1" ht="19.5" customHeight="1" hidden="1">
      <c r="A292" s="134"/>
      <c r="B292" s="147">
        <v>80113</v>
      </c>
      <c r="C292" s="146"/>
      <c r="D292" s="147" t="s">
        <v>291</v>
      </c>
      <c r="E292" s="148">
        <f>SUM(E293:E305)-E303</f>
        <v>0</v>
      </c>
      <c r="F292" s="148">
        <f>SUM(F293:F305)-F303</f>
        <v>0</v>
      </c>
    </row>
    <row r="293" spans="1:6" s="139" customFormat="1" ht="16.5" customHeight="1" hidden="1">
      <c r="A293" s="134"/>
      <c r="B293" s="135"/>
      <c r="C293" s="136" t="s">
        <v>117</v>
      </c>
      <c r="D293" s="137" t="s">
        <v>118</v>
      </c>
      <c r="E293" s="138"/>
      <c r="F293" s="138"/>
    </row>
    <row r="294" spans="1:6" s="139" customFormat="1" ht="16.5" customHeight="1" hidden="1">
      <c r="A294" s="134"/>
      <c r="B294" s="140"/>
      <c r="C294" s="141" t="s">
        <v>119</v>
      </c>
      <c r="D294" s="142" t="s">
        <v>120</v>
      </c>
      <c r="E294" s="143"/>
      <c r="F294" s="143"/>
    </row>
    <row r="295" spans="1:6" s="139" customFormat="1" ht="16.5" customHeight="1" hidden="1">
      <c r="A295" s="134"/>
      <c r="B295" s="140"/>
      <c r="C295" s="141" t="s">
        <v>121</v>
      </c>
      <c r="D295" s="142" t="s">
        <v>122</v>
      </c>
      <c r="E295" s="143"/>
      <c r="F295" s="143"/>
    </row>
    <row r="296" spans="1:7" s="139" customFormat="1" ht="16.5" customHeight="1" hidden="1">
      <c r="A296" s="134"/>
      <c r="B296" s="140"/>
      <c r="C296" s="141" t="s">
        <v>123</v>
      </c>
      <c r="D296" s="142" t="s">
        <v>124</v>
      </c>
      <c r="E296" s="143"/>
      <c r="F296" s="143"/>
      <c r="G296" s="222"/>
    </row>
    <row r="297" spans="1:7" s="139" customFormat="1" ht="16.5" customHeight="1" hidden="1">
      <c r="A297" s="134"/>
      <c r="B297" s="140"/>
      <c r="C297" s="141" t="s">
        <v>125</v>
      </c>
      <c r="D297" s="142" t="s">
        <v>292</v>
      </c>
      <c r="E297" s="143"/>
      <c r="F297" s="143"/>
      <c r="G297" s="222"/>
    </row>
    <row r="298" spans="1:6" s="139" customFormat="1" ht="16.5" customHeight="1" hidden="1">
      <c r="A298" s="134"/>
      <c r="B298" s="140"/>
      <c r="C298" s="141" t="s">
        <v>127</v>
      </c>
      <c r="D298" s="142" t="s">
        <v>128</v>
      </c>
      <c r="E298" s="143"/>
      <c r="F298" s="143"/>
    </row>
    <row r="299" spans="1:6" s="139" customFormat="1" ht="16.5" customHeight="1" hidden="1">
      <c r="A299" s="134"/>
      <c r="B299" s="140"/>
      <c r="C299" s="141" t="s">
        <v>172</v>
      </c>
      <c r="D299" s="142" t="s">
        <v>173</v>
      </c>
      <c r="E299" s="143"/>
      <c r="F299" s="143"/>
    </row>
    <row r="300" spans="1:6" s="139" customFormat="1" ht="16.5" customHeight="1" hidden="1">
      <c r="A300" s="134"/>
      <c r="B300" s="140"/>
      <c r="C300" s="141" t="s">
        <v>129</v>
      </c>
      <c r="D300" s="142" t="s">
        <v>130</v>
      </c>
      <c r="E300" s="143"/>
      <c r="F300" s="143"/>
    </row>
    <row r="301" spans="1:6" s="139" customFormat="1" ht="16.5" customHeight="1" hidden="1">
      <c r="A301" s="158"/>
      <c r="B301" s="189"/>
      <c r="C301" s="190" t="s">
        <v>199</v>
      </c>
      <c r="D301" s="191" t="s">
        <v>200</v>
      </c>
      <c r="E301" s="192"/>
      <c r="F301" s="192"/>
    </row>
    <row r="302" spans="1:6" s="139" customFormat="1" ht="8.25" customHeight="1" hidden="1">
      <c r="A302" s="163"/>
      <c r="B302" s="164"/>
      <c r="C302" s="165"/>
      <c r="D302" s="166"/>
      <c r="E302" s="167"/>
      <c r="F302" s="167"/>
    </row>
    <row r="303" spans="1:6" s="123" customFormat="1" ht="7.5" customHeight="1" hidden="1">
      <c r="A303" s="168">
        <v>1</v>
      </c>
      <c r="B303" s="168">
        <v>2</v>
      </c>
      <c r="C303" s="168">
        <v>3</v>
      </c>
      <c r="D303" s="168">
        <v>4</v>
      </c>
      <c r="E303" s="168">
        <v>5</v>
      </c>
      <c r="F303" s="168">
        <v>6</v>
      </c>
    </row>
    <row r="304" spans="1:6" s="139" customFormat="1" ht="16.5" customHeight="1" hidden="1">
      <c r="A304" s="134"/>
      <c r="B304" s="140"/>
      <c r="C304" s="141" t="s">
        <v>167</v>
      </c>
      <c r="D304" s="142" t="s">
        <v>168</v>
      </c>
      <c r="E304" s="143"/>
      <c r="F304" s="143"/>
    </row>
    <row r="305" spans="1:6" s="139" customFormat="1" ht="16.5" customHeight="1" hidden="1">
      <c r="A305" s="134"/>
      <c r="B305" s="140"/>
      <c r="C305" s="145" t="s">
        <v>131</v>
      </c>
      <c r="D305" s="142" t="s">
        <v>132</v>
      </c>
      <c r="E305" s="143"/>
      <c r="F305" s="143"/>
    </row>
    <row r="306" spans="1:6" s="133" customFormat="1" ht="19.5" customHeight="1" hidden="1">
      <c r="A306" s="134"/>
      <c r="B306" s="147">
        <v>80146</v>
      </c>
      <c r="C306" s="146"/>
      <c r="D306" s="147" t="s">
        <v>293</v>
      </c>
      <c r="E306" s="148">
        <f>E307</f>
        <v>0</v>
      </c>
      <c r="F306" s="148">
        <f>F307</f>
        <v>0</v>
      </c>
    </row>
    <row r="307" spans="1:6" s="139" customFormat="1" ht="19.5" customHeight="1" hidden="1">
      <c r="A307" s="134"/>
      <c r="B307" s="135"/>
      <c r="C307" s="155" t="s">
        <v>129</v>
      </c>
      <c r="D307" s="137" t="s">
        <v>130</v>
      </c>
      <c r="E307" s="138"/>
      <c r="F307" s="138"/>
    </row>
    <row r="308" spans="1:6" s="133" customFormat="1" ht="19.5" customHeight="1" hidden="1">
      <c r="A308" s="134"/>
      <c r="B308" s="147">
        <v>80195</v>
      </c>
      <c r="C308" s="146"/>
      <c r="D308" s="147" t="s">
        <v>150</v>
      </c>
      <c r="E308" s="148">
        <f>E309</f>
        <v>0</v>
      </c>
      <c r="F308" s="148">
        <f>F309</f>
        <v>0</v>
      </c>
    </row>
    <row r="309" spans="1:6" s="139" customFormat="1" ht="19.5" customHeight="1" hidden="1" thickBot="1">
      <c r="A309" s="134"/>
      <c r="B309" s="135"/>
      <c r="C309" s="155" t="s">
        <v>131</v>
      </c>
      <c r="D309" s="137" t="s">
        <v>132</v>
      </c>
      <c r="E309" s="138"/>
      <c r="F309" s="138"/>
    </row>
    <row r="310" spans="1:6" s="128" customFormat="1" ht="29.25" customHeight="1" hidden="1" thickBot="1">
      <c r="A310" s="197">
        <v>851</v>
      </c>
      <c r="B310" s="540" t="s">
        <v>294</v>
      </c>
      <c r="C310" s="541"/>
      <c r="D310" s="542"/>
      <c r="E310" s="127">
        <f>E311</f>
        <v>0</v>
      </c>
      <c r="F310" s="127">
        <f>F311+F317+F319</f>
        <v>0</v>
      </c>
    </row>
    <row r="311" spans="1:6" s="133" customFormat="1" ht="19.5" customHeight="1" hidden="1">
      <c r="A311" s="176"/>
      <c r="B311" s="131">
        <v>85121</v>
      </c>
      <c r="C311" s="523" t="s">
        <v>295</v>
      </c>
      <c r="D311" s="524"/>
      <c r="E311" s="132">
        <f>SUM(E312:E313)</f>
        <v>0</v>
      </c>
      <c r="F311" s="132">
        <f>F313</f>
        <v>0</v>
      </c>
    </row>
    <row r="312" spans="1:6" s="133" customFormat="1" ht="38.25" hidden="1">
      <c r="A312" s="187"/>
      <c r="B312" s="223"/>
      <c r="C312" s="136" t="s">
        <v>296</v>
      </c>
      <c r="D312" s="156" t="s">
        <v>171</v>
      </c>
      <c r="E312" s="154"/>
      <c r="F312" s="138"/>
    </row>
    <row r="313" spans="1:6" s="139" customFormat="1" ht="39" hidden="1" thickBot="1">
      <c r="A313" s="134"/>
      <c r="B313" s="149"/>
      <c r="C313" s="149">
        <v>6298</v>
      </c>
      <c r="D313" s="150" t="s">
        <v>138</v>
      </c>
      <c r="E313" s="151"/>
      <c r="F313" s="143"/>
    </row>
    <row r="314" spans="1:6" s="139" customFormat="1" ht="38.25" hidden="1">
      <c r="A314" s="134"/>
      <c r="B314" s="140"/>
      <c r="C314" s="141" t="s">
        <v>297</v>
      </c>
      <c r="D314" s="150" t="s">
        <v>298</v>
      </c>
      <c r="E314" s="143"/>
      <c r="F314" s="143"/>
    </row>
    <row r="315" spans="1:6" s="139" customFormat="1" ht="16.5" customHeight="1" hidden="1">
      <c r="A315" s="134"/>
      <c r="B315" s="140"/>
      <c r="C315" s="141" t="s">
        <v>141</v>
      </c>
      <c r="D315" s="150" t="s">
        <v>140</v>
      </c>
      <c r="E315" s="143"/>
      <c r="F315" s="143"/>
    </row>
    <row r="316" spans="1:6" s="139" customFormat="1" ht="16.5" customHeight="1" hidden="1">
      <c r="A316" s="144"/>
      <c r="B316" s="140"/>
      <c r="C316" s="145" t="s">
        <v>222</v>
      </c>
      <c r="D316" s="150" t="s">
        <v>140</v>
      </c>
      <c r="E316" s="143"/>
      <c r="F316" s="143"/>
    </row>
    <row r="317" spans="1:6" s="133" customFormat="1" ht="19.5" customHeight="1" hidden="1">
      <c r="A317" s="176"/>
      <c r="B317" s="147">
        <v>85153</v>
      </c>
      <c r="C317" s="146"/>
      <c r="D317" s="147" t="s">
        <v>299</v>
      </c>
      <c r="E317" s="148">
        <f>E318</f>
        <v>0</v>
      </c>
      <c r="F317" s="148">
        <f>F318</f>
        <v>0</v>
      </c>
    </row>
    <row r="318" spans="1:6" s="133" customFormat="1" ht="20.25" customHeight="1" hidden="1">
      <c r="A318" s="207"/>
      <c r="B318" s="223"/>
      <c r="C318" s="155" t="s">
        <v>129</v>
      </c>
      <c r="D318" s="156" t="s">
        <v>130</v>
      </c>
      <c r="E318" s="138"/>
      <c r="F318" s="138"/>
    </row>
    <row r="319" spans="1:6" s="133" customFormat="1" ht="19.5" customHeight="1" hidden="1">
      <c r="A319" s="207"/>
      <c r="B319" s="147">
        <v>85154</v>
      </c>
      <c r="C319" s="146"/>
      <c r="D319" s="147" t="s">
        <v>300</v>
      </c>
      <c r="E319" s="148">
        <f>E326</f>
        <v>0</v>
      </c>
      <c r="F319" s="148">
        <f>SUM(F320:F327)</f>
        <v>0</v>
      </c>
    </row>
    <row r="320" spans="1:6" s="133" customFormat="1" ht="38.25" hidden="1">
      <c r="A320" s="207"/>
      <c r="B320" s="223"/>
      <c r="C320" s="224" t="s">
        <v>301</v>
      </c>
      <c r="D320" s="225" t="s">
        <v>302</v>
      </c>
      <c r="E320" s="226"/>
      <c r="F320" s="227"/>
    </row>
    <row r="321" spans="1:6" s="133" customFormat="1" ht="25.5" hidden="1">
      <c r="A321" s="207"/>
      <c r="B321" s="228"/>
      <c r="C321" s="229" t="s">
        <v>303</v>
      </c>
      <c r="D321" s="230" t="s">
        <v>304</v>
      </c>
      <c r="E321" s="231"/>
      <c r="F321" s="232"/>
    </row>
    <row r="322" spans="1:6" s="133" customFormat="1" ht="17.25" customHeight="1" hidden="1">
      <c r="A322" s="207"/>
      <c r="B322" s="228"/>
      <c r="C322" s="229" t="s">
        <v>125</v>
      </c>
      <c r="D322" s="230" t="s">
        <v>126</v>
      </c>
      <c r="E322" s="231"/>
      <c r="F322" s="232"/>
    </row>
    <row r="323" spans="1:6" s="133" customFormat="1" ht="17.25" customHeight="1" hidden="1">
      <c r="A323" s="207"/>
      <c r="B323" s="228"/>
      <c r="C323" s="229" t="s">
        <v>127</v>
      </c>
      <c r="D323" s="230" t="s">
        <v>128</v>
      </c>
      <c r="E323" s="231"/>
      <c r="F323" s="232"/>
    </row>
    <row r="324" spans="1:6" s="133" customFormat="1" ht="17.25" customHeight="1" hidden="1">
      <c r="A324" s="207"/>
      <c r="B324" s="228"/>
      <c r="C324" s="229" t="s">
        <v>197</v>
      </c>
      <c r="D324" s="230" t="s">
        <v>198</v>
      </c>
      <c r="E324" s="231"/>
      <c r="F324" s="232"/>
    </row>
    <row r="325" spans="1:6" s="133" customFormat="1" ht="17.25" customHeight="1" hidden="1">
      <c r="A325" s="207"/>
      <c r="B325" s="228"/>
      <c r="C325" s="229" t="s">
        <v>163</v>
      </c>
      <c r="D325" s="230" t="s">
        <v>164</v>
      </c>
      <c r="E325" s="231"/>
      <c r="F325" s="232"/>
    </row>
    <row r="326" spans="1:6" s="133" customFormat="1" ht="17.25" customHeight="1" hidden="1">
      <c r="A326" s="207"/>
      <c r="B326" s="233"/>
      <c r="C326" s="141" t="s">
        <v>129</v>
      </c>
      <c r="D326" s="153" t="s">
        <v>130</v>
      </c>
      <c r="E326" s="151"/>
      <c r="F326" s="151"/>
    </row>
    <row r="327" spans="1:6" s="133" customFormat="1" ht="17.25" customHeight="1" hidden="1" thickBot="1">
      <c r="A327" s="176"/>
      <c r="B327" s="223"/>
      <c r="C327" s="155" t="s">
        <v>199</v>
      </c>
      <c r="D327" s="156" t="s">
        <v>200</v>
      </c>
      <c r="E327" s="138"/>
      <c r="F327" s="138"/>
    </row>
    <row r="328" spans="1:6" s="235" customFormat="1" ht="27.75" customHeight="1" thickBot="1">
      <c r="A328" s="475">
        <v>852</v>
      </c>
      <c r="B328" s="540" t="s">
        <v>305</v>
      </c>
      <c r="C328" s="541"/>
      <c r="D328" s="542"/>
      <c r="E328" s="127">
        <f>E329+E331+E334+E336+E340+E342+E344</f>
        <v>15000</v>
      </c>
      <c r="F328" s="127">
        <f>F329+F331+F334+F336+F340+F342+F344</f>
        <v>0</v>
      </c>
    </row>
    <row r="329" spans="1:7" s="133" customFormat="1" ht="21.75" customHeight="1" hidden="1">
      <c r="A329" s="176"/>
      <c r="B329" s="173">
        <v>85202</v>
      </c>
      <c r="C329" s="236"/>
      <c r="D329" s="208" t="s">
        <v>306</v>
      </c>
      <c r="E329" s="174">
        <f>E330</f>
        <v>0</v>
      </c>
      <c r="F329" s="174">
        <f>F330</f>
        <v>0</v>
      </c>
      <c r="G329" s="237"/>
    </row>
    <row r="330" spans="1:6" s="139" customFormat="1" ht="42.75" customHeight="1" hidden="1">
      <c r="A330" s="144"/>
      <c r="B330" s="188"/>
      <c r="C330" s="155" t="s">
        <v>307</v>
      </c>
      <c r="D330" s="156" t="s">
        <v>308</v>
      </c>
      <c r="E330" s="138"/>
      <c r="F330" s="138"/>
    </row>
    <row r="331" spans="1:6" s="133" customFormat="1" ht="42.75" hidden="1">
      <c r="A331" s="176"/>
      <c r="B331" s="147">
        <v>85212</v>
      </c>
      <c r="C331" s="146"/>
      <c r="D331" s="206" t="s">
        <v>309</v>
      </c>
      <c r="E331" s="148">
        <f>SUM(E332:E333)</f>
        <v>0</v>
      </c>
      <c r="F331" s="148">
        <f>SUM(F332:F333)</f>
        <v>0</v>
      </c>
    </row>
    <row r="332" spans="1:6" s="139" customFormat="1" ht="51" hidden="1">
      <c r="A332" s="158"/>
      <c r="B332" s="184"/>
      <c r="C332" s="160" t="s">
        <v>190</v>
      </c>
      <c r="D332" s="161" t="s">
        <v>191</v>
      </c>
      <c r="E332" s="162"/>
      <c r="F332" s="162"/>
    </row>
    <row r="333" spans="1:6" s="139" customFormat="1" ht="38.25" hidden="1">
      <c r="A333" s="144"/>
      <c r="B333" s="152"/>
      <c r="C333" s="141" t="s">
        <v>192</v>
      </c>
      <c r="D333" s="153" t="s">
        <v>193</v>
      </c>
      <c r="E333" s="151"/>
      <c r="F333" s="143"/>
    </row>
    <row r="334" spans="1:6" s="133" customFormat="1" ht="57" hidden="1">
      <c r="A334" s="187"/>
      <c r="B334" s="147">
        <v>85213</v>
      </c>
      <c r="C334" s="146"/>
      <c r="D334" s="206" t="s">
        <v>310</v>
      </c>
      <c r="E334" s="148">
        <f>E335</f>
        <v>0</v>
      </c>
      <c r="F334" s="148">
        <f>F335</f>
        <v>0</v>
      </c>
    </row>
    <row r="335" spans="1:6" s="139" customFormat="1" ht="51" hidden="1">
      <c r="A335" s="134"/>
      <c r="B335" s="188"/>
      <c r="C335" s="136" t="s">
        <v>190</v>
      </c>
      <c r="D335" s="178" t="s">
        <v>191</v>
      </c>
      <c r="E335" s="154"/>
      <c r="F335" s="154"/>
    </row>
    <row r="336" spans="1:6" s="133" customFormat="1" ht="28.5">
      <c r="A336" s="264"/>
      <c r="B336" s="281">
        <v>85214</v>
      </c>
      <c r="C336" s="504"/>
      <c r="D336" s="206" t="s">
        <v>311</v>
      </c>
      <c r="E336" s="148">
        <f>SUM(E337:E339)</f>
        <v>15000</v>
      </c>
      <c r="F336" s="148">
        <f>SUM(F337:F339)</f>
        <v>0</v>
      </c>
    </row>
    <row r="337" spans="1:6" s="139" customFormat="1" ht="51">
      <c r="A337" s="271"/>
      <c r="B337" s="285"/>
      <c r="C337" s="220" t="s">
        <v>190</v>
      </c>
      <c r="D337" s="314" t="s">
        <v>191</v>
      </c>
      <c r="E337" s="221">
        <v>15000</v>
      </c>
      <c r="F337" s="221"/>
    </row>
    <row r="338" spans="1:6" s="139" customFormat="1" ht="15" customHeight="1" thickBot="1">
      <c r="A338" s="409"/>
      <c r="B338" s="549" t="s">
        <v>478</v>
      </c>
      <c r="C338" s="549"/>
      <c r="D338" s="549"/>
      <c r="E338" s="549"/>
      <c r="F338" s="550"/>
    </row>
    <row r="339" spans="1:6" s="139" customFormat="1" ht="25.5" hidden="1">
      <c r="A339" s="144"/>
      <c r="B339" s="152"/>
      <c r="C339" s="141" t="s">
        <v>312</v>
      </c>
      <c r="D339" s="153" t="s">
        <v>313</v>
      </c>
      <c r="E339" s="151"/>
      <c r="F339" s="143"/>
    </row>
    <row r="340" spans="1:6" s="133" customFormat="1" ht="19.5" customHeight="1" hidden="1">
      <c r="A340" s="187"/>
      <c r="B340" s="147">
        <v>85219</v>
      </c>
      <c r="C340" s="146"/>
      <c r="D340" s="147" t="s">
        <v>314</v>
      </c>
      <c r="E340" s="148">
        <f>E341</f>
        <v>0</v>
      </c>
      <c r="F340" s="148">
        <f>F341</f>
        <v>0</v>
      </c>
    </row>
    <row r="341" spans="1:6" s="139" customFormat="1" ht="25.5" hidden="1">
      <c r="A341" s="144"/>
      <c r="B341" s="186"/>
      <c r="C341" s="136" t="s">
        <v>312</v>
      </c>
      <c r="D341" s="178" t="s">
        <v>313</v>
      </c>
      <c r="E341" s="154"/>
      <c r="F341" s="138"/>
    </row>
    <row r="342" spans="1:6" s="133" customFormat="1" ht="28.5" hidden="1">
      <c r="A342" s="134"/>
      <c r="B342" s="147">
        <v>85228</v>
      </c>
      <c r="C342" s="146"/>
      <c r="D342" s="206" t="s">
        <v>315</v>
      </c>
      <c r="E342" s="148">
        <f>E343</f>
        <v>0</v>
      </c>
      <c r="F342" s="148">
        <f>F343</f>
        <v>0</v>
      </c>
    </row>
    <row r="343" spans="1:6" s="139" customFormat="1" ht="5.25" customHeight="1" hidden="1">
      <c r="A343" s="134"/>
      <c r="B343" s="188"/>
      <c r="C343" s="155" t="s">
        <v>316</v>
      </c>
      <c r="D343" s="156" t="s">
        <v>317</v>
      </c>
      <c r="E343" s="138"/>
      <c r="F343" s="138"/>
    </row>
    <row r="344" spans="1:6" s="133" customFormat="1" ht="21" customHeight="1" hidden="1">
      <c r="A344" s="163"/>
      <c r="B344" s="173">
        <v>85295</v>
      </c>
      <c r="C344" s="529" t="s">
        <v>150</v>
      </c>
      <c r="D344" s="546"/>
      <c r="E344" s="148">
        <f>E345</f>
        <v>0</v>
      </c>
      <c r="F344" s="148">
        <f>F345</f>
        <v>0</v>
      </c>
    </row>
    <row r="345" spans="1:6" s="139" customFormat="1" ht="25.5" hidden="1">
      <c r="A345" s="163"/>
      <c r="B345" s="285"/>
      <c r="C345" s="220" t="s">
        <v>312</v>
      </c>
      <c r="D345" s="314" t="s">
        <v>313</v>
      </c>
      <c r="E345" s="221"/>
      <c r="F345" s="221"/>
    </row>
    <row r="346" spans="1:6" s="139" customFormat="1" ht="24.75" customHeight="1" hidden="1" thickBot="1">
      <c r="A346" s="163"/>
      <c r="B346" s="543" t="s">
        <v>450</v>
      </c>
      <c r="C346" s="543"/>
      <c r="D346" s="544"/>
      <c r="E346" s="138"/>
      <c r="F346" s="138"/>
    </row>
    <row r="347" spans="1:6" s="239" customFormat="1" ht="24.75" customHeight="1" hidden="1" thickBot="1">
      <c r="A347" s="169">
        <v>854</v>
      </c>
      <c r="B347" s="555" t="s">
        <v>318</v>
      </c>
      <c r="C347" s="538"/>
      <c r="D347" s="539"/>
      <c r="E347" s="238">
        <f>E348</f>
        <v>0</v>
      </c>
      <c r="F347" s="238">
        <f>F348</f>
        <v>0</v>
      </c>
    </row>
    <row r="348" spans="1:6" s="139" customFormat="1" ht="22.5" customHeight="1" hidden="1">
      <c r="A348" s="193"/>
      <c r="B348" s="240">
        <v>85415</v>
      </c>
      <c r="C348" s="535" t="s">
        <v>365</v>
      </c>
      <c r="D348" s="536"/>
      <c r="E348" s="213">
        <f>E349</f>
        <v>0</v>
      </c>
      <c r="F348" s="213">
        <f>F349</f>
        <v>0</v>
      </c>
    </row>
    <row r="349" spans="1:6" s="139" customFormat="1" ht="34.5" customHeight="1" hidden="1">
      <c r="A349" s="310"/>
      <c r="B349" s="285"/>
      <c r="C349" s="220" t="s">
        <v>312</v>
      </c>
      <c r="D349" s="314" t="s">
        <v>313</v>
      </c>
      <c r="E349" s="221"/>
      <c r="F349" s="221"/>
    </row>
    <row r="350" spans="1:6" s="133" customFormat="1" ht="18.75" customHeight="1" hidden="1" thickBot="1">
      <c r="A350" s="264"/>
      <c r="B350" s="261"/>
      <c r="C350" s="265"/>
      <c r="D350" s="338" t="s">
        <v>354</v>
      </c>
      <c r="E350" s="339"/>
      <c r="F350" s="200"/>
    </row>
    <row r="351" spans="1:6" s="239" customFormat="1" ht="27.75" customHeight="1" hidden="1" thickBot="1">
      <c r="A351" s="172">
        <v>900</v>
      </c>
      <c r="B351" s="537" t="s">
        <v>320</v>
      </c>
      <c r="C351" s="538"/>
      <c r="D351" s="539"/>
      <c r="E351" s="238">
        <f>E354+E357</f>
        <v>0</v>
      </c>
      <c r="F351" s="238">
        <f>F354+F357</f>
        <v>0</v>
      </c>
    </row>
    <row r="352" spans="1:6" s="139" customFormat="1" ht="19.5" customHeight="1" hidden="1">
      <c r="A352" s="193"/>
      <c r="B352" s="240">
        <v>90001</v>
      </c>
      <c r="C352" s="211"/>
      <c r="D352" s="212" t="s">
        <v>321</v>
      </c>
      <c r="E352" s="241">
        <f>E353</f>
        <v>0</v>
      </c>
      <c r="F352" s="241">
        <f>F353</f>
        <v>0</v>
      </c>
    </row>
    <row r="353" spans="1:6" s="139" customFormat="1" ht="18" customHeight="1" hidden="1">
      <c r="A353" s="134"/>
      <c r="B353" s="188"/>
      <c r="C353" s="188">
        <v>4260</v>
      </c>
      <c r="D353" s="156" t="s">
        <v>164</v>
      </c>
      <c r="E353" s="138"/>
      <c r="F353" s="138"/>
    </row>
    <row r="354" spans="1:6" s="139" customFormat="1" ht="19.5" customHeight="1" hidden="1">
      <c r="A354" s="271"/>
      <c r="B354" s="242">
        <v>90002</v>
      </c>
      <c r="C354" s="512" t="s">
        <v>322</v>
      </c>
      <c r="D354" s="513"/>
      <c r="E354" s="243">
        <f>E355</f>
        <v>0</v>
      </c>
      <c r="F354" s="243">
        <f>SUM(F355:F356)</f>
        <v>0</v>
      </c>
    </row>
    <row r="355" spans="1:6" s="139" customFormat="1" ht="27" customHeight="1" hidden="1">
      <c r="A355" s="271"/>
      <c r="B355" s="285"/>
      <c r="C355" s="295">
        <v>6260</v>
      </c>
      <c r="D355" s="457" t="s">
        <v>346</v>
      </c>
      <c r="E355" s="138"/>
      <c r="F355" s="138"/>
    </row>
    <row r="356" spans="1:6" s="139" customFormat="1" ht="29.25" customHeight="1" hidden="1">
      <c r="A356" s="390"/>
      <c r="B356" s="313"/>
      <c r="C356" s="313"/>
      <c r="D356" s="439" t="s">
        <v>441</v>
      </c>
      <c r="E356" s="441"/>
      <c r="F356" s="441"/>
    </row>
    <row r="357" spans="1:6" s="139" customFormat="1" ht="24" customHeight="1" hidden="1">
      <c r="A357" s="271"/>
      <c r="B357" s="242">
        <v>90008</v>
      </c>
      <c r="C357" s="529" t="s">
        <v>439</v>
      </c>
      <c r="D357" s="546"/>
      <c r="E357" s="243">
        <f>E358</f>
        <v>0</v>
      </c>
      <c r="F357" s="243">
        <f>F358+F359</f>
        <v>0</v>
      </c>
    </row>
    <row r="358" spans="1:6" s="139" customFormat="1" ht="27" customHeight="1" hidden="1">
      <c r="A358" s="271"/>
      <c r="B358" s="285"/>
      <c r="C358" s="295">
        <v>6260</v>
      </c>
      <c r="D358" s="457" t="s">
        <v>346</v>
      </c>
      <c r="E358" s="221"/>
      <c r="F358" s="221"/>
    </row>
    <row r="359" spans="1:6" s="139" customFormat="1" ht="38.25" hidden="1">
      <c r="A359" s="271"/>
      <c r="B359" s="285"/>
      <c r="C359" s="184">
        <v>6298</v>
      </c>
      <c r="D359" s="314" t="s">
        <v>138</v>
      </c>
      <c r="E359" s="162"/>
      <c r="F359" s="162"/>
    </row>
    <row r="360" spans="1:6" s="139" customFormat="1" ht="16.5" customHeight="1" hidden="1">
      <c r="A360" s="453"/>
      <c r="B360" s="454"/>
      <c r="C360" s="454"/>
      <c r="D360" s="404" t="s">
        <v>417</v>
      </c>
      <c r="E360" s="440"/>
      <c r="F360" s="441"/>
    </row>
    <row r="361" spans="1:6" s="139" customFormat="1" ht="19.5" customHeight="1" hidden="1">
      <c r="A361" s="179"/>
      <c r="B361" s="204">
        <v>90015</v>
      </c>
      <c r="C361" s="160"/>
      <c r="D361" s="244" t="s">
        <v>323</v>
      </c>
      <c r="E361" s="321">
        <f>E362</f>
        <v>0</v>
      </c>
      <c r="F361" s="321">
        <f>F362</f>
        <v>0</v>
      </c>
    </row>
    <row r="362" spans="1:6" s="139" customFormat="1" ht="18" customHeight="1" hidden="1">
      <c r="A362" s="144"/>
      <c r="B362" s="188"/>
      <c r="C362" s="188">
        <v>4260</v>
      </c>
      <c r="D362" s="156" t="s">
        <v>164</v>
      </c>
      <c r="E362" s="138"/>
      <c r="F362" s="138"/>
    </row>
    <row r="363" spans="1:6" s="139" customFormat="1" ht="19.5" customHeight="1" hidden="1">
      <c r="A363" s="144"/>
      <c r="B363" s="242">
        <v>90095</v>
      </c>
      <c r="C363" s="220"/>
      <c r="D363" s="196" t="s">
        <v>150</v>
      </c>
      <c r="E363" s="243">
        <f>E364</f>
        <v>0</v>
      </c>
      <c r="F363" s="243">
        <f>F364</f>
        <v>0</v>
      </c>
    </row>
    <row r="364" spans="1:6" s="139" customFormat="1" ht="18" customHeight="1" hidden="1" thickBot="1">
      <c r="A364" s="134"/>
      <c r="B364" s="188"/>
      <c r="C364" s="188">
        <v>4300</v>
      </c>
      <c r="D364" s="156" t="s">
        <v>130</v>
      </c>
      <c r="E364" s="138"/>
      <c r="F364" s="138"/>
    </row>
    <row r="365" spans="1:6" s="239" customFormat="1" ht="29.25" customHeight="1" hidden="1" thickBot="1">
      <c r="A365" s="172">
        <v>921</v>
      </c>
      <c r="B365" s="537" t="s">
        <v>324</v>
      </c>
      <c r="C365" s="538"/>
      <c r="D365" s="539"/>
      <c r="E365" s="238">
        <f>E366+E373</f>
        <v>0</v>
      </c>
      <c r="F365" s="238">
        <f>F366+F373+F378</f>
        <v>0</v>
      </c>
    </row>
    <row r="366" spans="1:6" s="139" customFormat="1" ht="19.5" customHeight="1" hidden="1">
      <c r="A366" s="193"/>
      <c r="B366" s="204">
        <v>92109</v>
      </c>
      <c r="C366" s="535" t="s">
        <v>325</v>
      </c>
      <c r="D366" s="536"/>
      <c r="E366" s="162">
        <f>E367</f>
        <v>0</v>
      </c>
      <c r="F366" s="162">
        <f>SUM(F371:F372)</f>
        <v>0</v>
      </c>
    </row>
    <row r="367" spans="1:6" s="139" customFormat="1" ht="42.75" customHeight="1" hidden="1">
      <c r="A367" s="158"/>
      <c r="B367" s="184"/>
      <c r="C367" s="184">
        <v>6300</v>
      </c>
      <c r="D367" s="394" t="s">
        <v>443</v>
      </c>
      <c r="E367" s="162"/>
      <c r="F367" s="162"/>
    </row>
    <row r="368" spans="1:6" s="139" customFormat="1" ht="20.25" customHeight="1" hidden="1">
      <c r="A368" s="448"/>
      <c r="B368" s="449"/>
      <c r="C368" s="449"/>
      <c r="D368" s="404" t="s">
        <v>410</v>
      </c>
      <c r="E368" s="441"/>
      <c r="F368" s="441"/>
    </row>
    <row r="369" spans="1:6" s="139" customFormat="1" ht="12" customHeight="1" hidden="1">
      <c r="A369" s="163"/>
      <c r="B369" s="164"/>
      <c r="C369" s="165"/>
      <c r="D369" s="166"/>
      <c r="E369" s="167"/>
      <c r="F369" s="167"/>
    </row>
    <row r="370" spans="1:6" s="123" customFormat="1" ht="7.5" customHeight="1" hidden="1">
      <c r="A370" s="168">
        <v>1</v>
      </c>
      <c r="B370" s="168">
        <v>2</v>
      </c>
      <c r="C370" s="168">
        <v>3</v>
      </c>
      <c r="D370" s="168">
        <v>4</v>
      </c>
      <c r="E370" s="168">
        <v>5</v>
      </c>
      <c r="F370" s="168">
        <v>6</v>
      </c>
    </row>
    <row r="371" spans="1:6" s="139" customFormat="1" ht="28.5" customHeight="1" hidden="1">
      <c r="A371" s="271"/>
      <c r="B371" s="285"/>
      <c r="C371" s="486" t="s">
        <v>326</v>
      </c>
      <c r="D371" s="150" t="s">
        <v>327</v>
      </c>
      <c r="E371" s="151"/>
      <c r="F371" s="151"/>
    </row>
    <row r="372" spans="1:6" s="139" customFormat="1" ht="16.5" customHeight="1" hidden="1">
      <c r="A372" s="271"/>
      <c r="B372" s="285"/>
      <c r="C372" s="145" t="s">
        <v>139</v>
      </c>
      <c r="D372" s="150" t="s">
        <v>140</v>
      </c>
      <c r="E372" s="143"/>
      <c r="F372" s="143"/>
    </row>
    <row r="373" spans="1:6" s="139" customFormat="1" ht="19.5" customHeight="1" hidden="1">
      <c r="A373" s="271"/>
      <c r="B373" s="242">
        <v>92116</v>
      </c>
      <c r="C373" s="545" t="s">
        <v>328</v>
      </c>
      <c r="D373" s="546"/>
      <c r="E373" s="221">
        <f>SUM(E374:E376)</f>
        <v>0</v>
      </c>
      <c r="F373" s="221">
        <f>F374</f>
        <v>0</v>
      </c>
    </row>
    <row r="374" spans="1:6" s="139" customFormat="1" ht="38.25" hidden="1">
      <c r="A374" s="271"/>
      <c r="B374" s="280"/>
      <c r="C374" s="220" t="s">
        <v>170</v>
      </c>
      <c r="D374" s="314" t="s">
        <v>171</v>
      </c>
      <c r="E374" s="221"/>
      <c r="F374" s="221"/>
    </row>
    <row r="375" spans="1:6" s="139" customFormat="1" ht="43.5" customHeight="1" hidden="1" thickBot="1">
      <c r="A375" s="271"/>
      <c r="B375" s="280"/>
      <c r="C375" s="559" t="s">
        <v>101</v>
      </c>
      <c r="D375" s="560"/>
      <c r="E375" s="154"/>
      <c r="F375" s="319"/>
    </row>
    <row r="376" spans="1:6" s="139" customFormat="1" ht="25.5" hidden="1">
      <c r="A376" s="271"/>
      <c r="B376" s="285"/>
      <c r="C376" s="278" t="s">
        <v>326</v>
      </c>
      <c r="D376" s="150" t="s">
        <v>327</v>
      </c>
      <c r="E376" s="151"/>
      <c r="F376" s="151"/>
    </row>
    <row r="377" spans="1:6" s="139" customFormat="1" ht="16.5" customHeight="1" hidden="1">
      <c r="A377" s="271"/>
      <c r="B377" s="285"/>
      <c r="C377" s="279" t="s">
        <v>139</v>
      </c>
      <c r="D377" s="150" t="s">
        <v>140</v>
      </c>
      <c r="E377" s="143"/>
      <c r="F377" s="143"/>
    </row>
    <row r="378" spans="1:6" s="139" customFormat="1" ht="19.5" customHeight="1" hidden="1">
      <c r="A378" s="193"/>
      <c r="B378" s="204">
        <v>92120</v>
      </c>
      <c r="C378" s="220"/>
      <c r="D378" s="196" t="s">
        <v>329</v>
      </c>
      <c r="E378" s="243">
        <f>E379</f>
        <v>0</v>
      </c>
      <c r="F378" s="243">
        <f>F379</f>
        <v>0</v>
      </c>
    </row>
    <row r="379" spans="1:6" s="139" customFormat="1" ht="21.75" customHeight="1" hidden="1">
      <c r="A379" s="134"/>
      <c r="B379" s="188"/>
      <c r="C379" s="188">
        <v>4300</v>
      </c>
      <c r="D379" s="156" t="s">
        <v>130</v>
      </c>
      <c r="E379" s="138"/>
      <c r="F379" s="138"/>
    </row>
    <row r="380" spans="1:6" s="139" customFormat="1" ht="51.75" customHeight="1" hidden="1">
      <c r="A380" s="163"/>
      <c r="B380" s="164"/>
      <c r="C380" s="165"/>
      <c r="D380" s="166"/>
      <c r="E380" s="167"/>
      <c r="F380" s="167"/>
    </row>
    <row r="381" spans="1:6" s="123" customFormat="1" ht="7.5" customHeight="1" hidden="1" thickBot="1">
      <c r="A381" s="185">
        <v>1</v>
      </c>
      <c r="B381" s="185">
        <v>2</v>
      </c>
      <c r="C381" s="185">
        <v>3</v>
      </c>
      <c r="D381" s="185">
        <v>4</v>
      </c>
      <c r="E381" s="185">
        <v>5</v>
      </c>
      <c r="F381" s="185">
        <v>6</v>
      </c>
    </row>
    <row r="382" spans="1:6" s="239" customFormat="1" ht="24" customHeight="1" hidden="1" thickBot="1">
      <c r="A382" s="172">
        <v>926</v>
      </c>
      <c r="B382" s="537" t="s">
        <v>330</v>
      </c>
      <c r="C382" s="538"/>
      <c r="D382" s="539"/>
      <c r="E382" s="238">
        <f>E383+E390</f>
        <v>0</v>
      </c>
      <c r="F382" s="238">
        <f>F383+F390+F394</f>
        <v>0</v>
      </c>
    </row>
    <row r="383" spans="1:6" s="139" customFormat="1" ht="25.5" customHeight="1" hidden="1">
      <c r="A383" s="179"/>
      <c r="B383" s="240">
        <v>92601</v>
      </c>
      <c r="C383" s="535" t="s">
        <v>358</v>
      </c>
      <c r="D383" s="536"/>
      <c r="E383" s="213">
        <f>SUM(E386:E388)</f>
        <v>0</v>
      </c>
      <c r="F383" s="213">
        <f>SUM(F386:F388)</f>
        <v>0</v>
      </c>
    </row>
    <row r="384" spans="1:6" s="139" customFormat="1" ht="25.5" hidden="1">
      <c r="A384" s="193"/>
      <c r="B384" s="205"/>
      <c r="C384" s="155" t="s">
        <v>326</v>
      </c>
      <c r="D384" s="156" t="s">
        <v>327</v>
      </c>
      <c r="E384" s="138"/>
      <c r="F384" s="138"/>
    </row>
    <row r="385" spans="1:6" s="139" customFormat="1" ht="26.25" customHeight="1" hidden="1">
      <c r="A385" s="556" t="s">
        <v>444</v>
      </c>
      <c r="B385" s="557"/>
      <c r="C385" s="557"/>
      <c r="D385" s="557"/>
      <c r="E385" s="557"/>
      <c r="F385" s="558"/>
    </row>
    <row r="386" spans="1:6" s="139" customFormat="1" ht="38.25" customHeight="1" hidden="1">
      <c r="A386" s="271"/>
      <c r="B386" s="297"/>
      <c r="C386" s="446">
        <v>6300</v>
      </c>
      <c r="D386" s="447" t="s">
        <v>443</v>
      </c>
      <c r="E386" s="445"/>
      <c r="F386" s="445"/>
    </row>
    <row r="387" spans="1:6" s="139" customFormat="1" ht="38.25" hidden="1">
      <c r="A387" s="271"/>
      <c r="B387" s="285"/>
      <c r="C387" s="295">
        <v>6290</v>
      </c>
      <c r="D387" s="314" t="s">
        <v>138</v>
      </c>
      <c r="E387" s="221"/>
      <c r="F387" s="221"/>
    </row>
    <row r="388" spans="1:6" s="139" customFormat="1" ht="39" hidden="1" thickBot="1">
      <c r="A388" s="271"/>
      <c r="B388" s="285"/>
      <c r="C388" s="295">
        <v>6298</v>
      </c>
      <c r="D388" s="314" t="s">
        <v>138</v>
      </c>
      <c r="E388" s="221"/>
      <c r="F388" s="221"/>
    </row>
    <row r="389" spans="1:7" s="245" customFormat="1" ht="24.75" customHeight="1" thickBot="1">
      <c r="A389" s="552" t="s">
        <v>331</v>
      </c>
      <c r="B389" s="553"/>
      <c r="C389" s="553"/>
      <c r="D389" s="554"/>
      <c r="E389" s="234">
        <f>E7+E43+E75+E147+E174+E351+E365+E382+E310+E328+E38+E55</f>
        <v>15000</v>
      </c>
      <c r="F389" s="234">
        <f>F7+F43+F75+F147+F174+F351+F365+F382+F310+F328+F38+F55</f>
        <v>0</v>
      </c>
      <c r="G389" s="301"/>
    </row>
    <row r="390" ht="8.25" customHeight="1">
      <c r="E390" s="246"/>
    </row>
    <row r="391" spans="1:7" ht="14.25" customHeight="1">
      <c r="A391" s="247" t="s">
        <v>332</v>
      </c>
      <c r="B391" s="248"/>
      <c r="C391" s="248"/>
      <c r="E391" s="249"/>
      <c r="F391" s="307"/>
      <c r="G391" s="490"/>
    </row>
    <row r="392" spans="2:6" ht="12.75">
      <c r="B392" s="251"/>
      <c r="C392" s="248"/>
      <c r="D392" s="250"/>
      <c r="E392" s="250"/>
      <c r="F392" s="250"/>
    </row>
    <row r="393" spans="2:7" ht="12.75">
      <c r="B393" s="248"/>
      <c r="C393" s="248"/>
      <c r="D393" s="250"/>
      <c r="E393" s="250"/>
      <c r="F393" s="307"/>
      <c r="G393" s="306"/>
    </row>
    <row r="394" spans="2:6" ht="12.75">
      <c r="B394" s="248"/>
      <c r="C394" s="248"/>
      <c r="D394" s="250"/>
      <c r="E394" s="250"/>
      <c r="F394" s="250"/>
    </row>
    <row r="395" spans="2:7" ht="12.75">
      <c r="B395" s="248"/>
      <c r="C395" s="248"/>
      <c r="D395" s="250"/>
      <c r="E395" s="250"/>
      <c r="F395" s="250"/>
      <c r="G395" s="306"/>
    </row>
    <row r="396" spans="2:6" ht="12.75">
      <c r="B396" s="248"/>
      <c r="C396" s="248"/>
      <c r="D396" s="250"/>
      <c r="E396" s="250"/>
      <c r="F396" s="250"/>
    </row>
    <row r="397" spans="2:6" ht="12.75">
      <c r="B397" s="248"/>
      <c r="C397" s="248"/>
      <c r="D397" s="250"/>
      <c r="E397" s="250"/>
      <c r="F397" s="250"/>
    </row>
    <row r="398" spans="2:6" ht="12.75">
      <c r="B398" s="248"/>
      <c r="C398" s="248"/>
      <c r="D398" s="250"/>
      <c r="E398" s="250"/>
      <c r="F398" s="250"/>
    </row>
    <row r="399" spans="2:6" ht="12.75">
      <c r="B399" s="248"/>
      <c r="C399" s="248"/>
      <c r="D399" s="250"/>
      <c r="E399" s="250"/>
      <c r="F399" s="250"/>
    </row>
    <row r="400" spans="2:6" ht="12.75">
      <c r="B400" s="248"/>
      <c r="C400" s="248"/>
      <c r="D400" s="250"/>
      <c r="E400" s="250"/>
      <c r="F400" s="250"/>
    </row>
    <row r="401" spans="2:6" ht="12.75">
      <c r="B401" s="248"/>
      <c r="C401" s="248"/>
      <c r="D401" s="250"/>
      <c r="E401" s="250"/>
      <c r="F401" s="250"/>
    </row>
    <row r="402" spans="2:6" ht="12.75">
      <c r="B402" s="248"/>
      <c r="C402" s="248"/>
      <c r="D402" s="250"/>
      <c r="E402" s="250"/>
      <c r="F402" s="250"/>
    </row>
    <row r="403" spans="2:6" ht="12.75">
      <c r="B403" s="248"/>
      <c r="C403" s="248"/>
      <c r="D403" s="250"/>
      <c r="E403" s="250"/>
      <c r="F403" s="250"/>
    </row>
    <row r="404" spans="2:6" ht="12.75">
      <c r="B404" s="248"/>
      <c r="C404" s="248"/>
      <c r="D404" s="250"/>
      <c r="E404" s="250"/>
      <c r="F404" s="250"/>
    </row>
    <row r="405" spans="2:6" ht="12.75">
      <c r="B405" s="248"/>
      <c r="C405" s="248"/>
      <c r="D405" s="250"/>
      <c r="E405" s="250"/>
      <c r="F405" s="250"/>
    </row>
    <row r="406" spans="2:6" ht="12.75">
      <c r="B406" s="248"/>
      <c r="C406" s="248"/>
      <c r="D406" s="250"/>
      <c r="E406" s="250"/>
      <c r="F406" s="250"/>
    </row>
    <row r="407" spans="2:6" ht="12.75">
      <c r="B407" s="248"/>
      <c r="C407" s="248"/>
      <c r="D407" s="250"/>
      <c r="E407" s="250"/>
      <c r="F407" s="250"/>
    </row>
    <row r="408" spans="2:6" ht="12.75">
      <c r="B408" s="248"/>
      <c r="C408" s="248"/>
      <c r="D408" s="250"/>
      <c r="E408" s="250"/>
      <c r="F408" s="250"/>
    </row>
    <row r="409" spans="2:6" ht="12.75">
      <c r="B409" s="248"/>
      <c r="C409" s="248"/>
      <c r="D409" s="250"/>
      <c r="E409" s="250"/>
      <c r="F409" s="250"/>
    </row>
    <row r="410" spans="2:6" ht="12.75">
      <c r="B410" s="248"/>
      <c r="C410" s="248"/>
      <c r="D410" s="250"/>
      <c r="E410" s="250"/>
      <c r="F410" s="250"/>
    </row>
    <row r="411" spans="2:6" ht="12.75">
      <c r="B411" s="248"/>
      <c r="C411" s="248"/>
      <c r="D411" s="250"/>
      <c r="E411" s="250"/>
      <c r="F411" s="250"/>
    </row>
    <row r="412" spans="2:6" ht="12.75">
      <c r="B412" s="248"/>
      <c r="C412" s="248"/>
      <c r="D412" s="250"/>
      <c r="E412" s="250"/>
      <c r="F412" s="250"/>
    </row>
    <row r="413" spans="2:6" ht="12.75">
      <c r="B413" s="248"/>
      <c r="C413" s="248"/>
      <c r="D413" s="250"/>
      <c r="E413" s="250"/>
      <c r="F413" s="250"/>
    </row>
    <row r="414" spans="2:6" ht="12.75">
      <c r="B414" s="248"/>
      <c r="C414" s="248"/>
      <c r="D414" s="250"/>
      <c r="E414" s="250"/>
      <c r="F414" s="250"/>
    </row>
    <row r="415" spans="2:6" ht="12.75">
      <c r="B415" s="248"/>
      <c r="C415" s="248"/>
      <c r="D415" s="250"/>
      <c r="E415" s="250"/>
      <c r="F415" s="250"/>
    </row>
    <row r="416" spans="2:6" ht="12.75">
      <c r="B416" s="248"/>
      <c r="C416" s="248"/>
      <c r="D416" s="250"/>
      <c r="E416" s="250"/>
      <c r="F416" s="250"/>
    </row>
    <row r="417" spans="2:6" ht="12.75">
      <c r="B417" s="248"/>
      <c r="C417" s="248"/>
      <c r="D417" s="250"/>
      <c r="E417" s="250"/>
      <c r="F417" s="250"/>
    </row>
    <row r="418" spans="2:6" ht="12.75">
      <c r="B418" s="248"/>
      <c r="C418" s="248"/>
      <c r="D418" s="250"/>
      <c r="E418" s="250"/>
      <c r="F418" s="250"/>
    </row>
    <row r="419" spans="2:6" ht="12.75">
      <c r="B419" s="248"/>
      <c r="C419" s="248"/>
      <c r="D419" s="250"/>
      <c r="E419" s="250"/>
      <c r="F419" s="250"/>
    </row>
    <row r="420" spans="2:6" ht="12.75">
      <c r="B420" s="248"/>
      <c r="C420" s="248"/>
      <c r="D420" s="250"/>
      <c r="E420" s="250"/>
      <c r="F420" s="250"/>
    </row>
    <row r="421" spans="2:6" ht="12.75">
      <c r="B421" s="248"/>
      <c r="C421" s="248"/>
      <c r="D421" s="250"/>
      <c r="E421" s="250"/>
      <c r="F421" s="250"/>
    </row>
    <row r="422" spans="2:6" ht="12.75">
      <c r="B422" s="248"/>
      <c r="C422" s="248"/>
      <c r="D422" s="250"/>
      <c r="E422" s="250"/>
      <c r="F422" s="250"/>
    </row>
    <row r="423" spans="2:6" ht="12.75">
      <c r="B423" s="248"/>
      <c r="C423" s="248"/>
      <c r="D423" s="250"/>
      <c r="E423" s="250"/>
      <c r="F423" s="250"/>
    </row>
  </sheetData>
  <mergeCells count="50">
    <mergeCell ref="C373:D373"/>
    <mergeCell ref="C177:D177"/>
    <mergeCell ref="B328:D328"/>
    <mergeCell ref="C344:D344"/>
    <mergeCell ref="B310:D310"/>
    <mergeCell ref="C311:D311"/>
    <mergeCell ref="B365:D365"/>
    <mergeCell ref="C354:D354"/>
    <mergeCell ref="C204:D204"/>
    <mergeCell ref="C189:D189"/>
    <mergeCell ref="A2:F2"/>
    <mergeCell ref="C357:D357"/>
    <mergeCell ref="B351:D351"/>
    <mergeCell ref="B7:D7"/>
    <mergeCell ref="C17:D17"/>
    <mergeCell ref="C27:D27"/>
    <mergeCell ref="D48:E48"/>
    <mergeCell ref="C21:D21"/>
    <mergeCell ref="B38:D38"/>
    <mergeCell ref="C76:D76"/>
    <mergeCell ref="F4:F5"/>
    <mergeCell ref="A4:A5"/>
    <mergeCell ref="B4:B5"/>
    <mergeCell ref="C4:C5"/>
    <mergeCell ref="D4:D5"/>
    <mergeCell ref="B43:D43"/>
    <mergeCell ref="C46:D46"/>
    <mergeCell ref="A389:D389"/>
    <mergeCell ref="E4:E5"/>
    <mergeCell ref="B382:D382"/>
    <mergeCell ref="C383:D383"/>
    <mergeCell ref="B347:D347"/>
    <mergeCell ref="A385:F385"/>
    <mergeCell ref="C366:D366"/>
    <mergeCell ref="C375:D375"/>
    <mergeCell ref="C348:D348"/>
    <mergeCell ref="B174:D174"/>
    <mergeCell ref="C175:D175"/>
    <mergeCell ref="B75:D75"/>
    <mergeCell ref="B346:D346"/>
    <mergeCell ref="C150:D150"/>
    <mergeCell ref="B147:D147"/>
    <mergeCell ref="C88:D88"/>
    <mergeCell ref="B338:F338"/>
    <mergeCell ref="E186:E187"/>
    <mergeCell ref="F186:F187"/>
    <mergeCell ref="A186:A187"/>
    <mergeCell ref="B186:B187"/>
    <mergeCell ref="C186:C187"/>
    <mergeCell ref="D186:D18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XXXI/158/2008         
z dnia  12 listopada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I515"/>
  <sheetViews>
    <sheetView showGridLines="0" zoomScale="75" zoomScaleNormal="75" workbookViewId="0" topLeftCell="A1">
      <selection activeCell="E469" sqref="E469"/>
    </sheetView>
  </sheetViews>
  <sheetFormatPr defaultColWidth="9.00390625" defaultRowHeight="12.75"/>
  <cols>
    <col min="1" max="1" width="5.875" style="118" customWidth="1"/>
    <col min="2" max="2" width="8.125" style="118" customWidth="1"/>
    <col min="3" max="3" width="5.625" style="118" hidden="1" customWidth="1"/>
    <col min="4" max="4" width="44.375" style="119" customWidth="1"/>
    <col min="5" max="6" width="16.625" style="119" customWidth="1"/>
    <col min="7" max="7" width="12.625" style="119" bestFit="1" customWidth="1"/>
    <col min="8" max="8" width="20.375" style="119" customWidth="1"/>
    <col min="9" max="9" width="18.875" style="119" customWidth="1"/>
    <col min="10" max="16384" width="9.125" style="119" customWidth="1"/>
  </cols>
  <sheetData>
    <row r="1" ht="9" customHeight="1"/>
    <row r="2" spans="1:6" ht="17.25" customHeight="1">
      <c r="A2" s="561" t="s">
        <v>334</v>
      </c>
      <c r="B2" s="561"/>
      <c r="C2" s="561"/>
      <c r="D2" s="561"/>
      <c r="E2" s="561"/>
      <c r="F2" s="561"/>
    </row>
    <row r="3" spans="1:6" ht="32.25" customHeight="1" thickBot="1">
      <c r="A3" s="120"/>
      <c r="B3" s="120"/>
      <c r="C3" s="120"/>
      <c r="D3" s="120"/>
      <c r="E3" s="120"/>
      <c r="F3" s="120"/>
    </row>
    <row r="4" spans="1:6" s="121" customFormat="1" ht="22.5" customHeight="1">
      <c r="A4" s="532" t="s">
        <v>107</v>
      </c>
      <c r="B4" s="534" t="s">
        <v>108</v>
      </c>
      <c r="C4" s="534" t="s">
        <v>109</v>
      </c>
      <c r="D4" s="534" t="s">
        <v>110</v>
      </c>
      <c r="E4" s="530" t="s">
        <v>111</v>
      </c>
      <c r="F4" s="530" t="s">
        <v>112</v>
      </c>
    </row>
    <row r="5" spans="1:6" s="121" customFormat="1" ht="15" customHeight="1" thickBot="1">
      <c r="A5" s="533"/>
      <c r="B5" s="531"/>
      <c r="C5" s="531"/>
      <c r="D5" s="531"/>
      <c r="E5" s="531"/>
      <c r="F5" s="531"/>
    </row>
    <row r="6" spans="1:6" s="123" customFormat="1" ht="7.5" customHeight="1" thickBot="1">
      <c r="A6" s="122">
        <v>1</v>
      </c>
      <c r="B6" s="122">
        <v>2</v>
      </c>
      <c r="C6" s="122">
        <v>3</v>
      </c>
      <c r="D6" s="122">
        <v>3</v>
      </c>
      <c r="E6" s="122">
        <v>4</v>
      </c>
      <c r="F6" s="122">
        <v>5</v>
      </c>
    </row>
    <row r="7" spans="1:8" s="128" customFormat="1" ht="23.25" customHeight="1" thickBot="1">
      <c r="A7" s="124" t="s">
        <v>113</v>
      </c>
      <c r="B7" s="125"/>
      <c r="C7" s="126"/>
      <c r="D7" s="126" t="s">
        <v>114</v>
      </c>
      <c r="E7" s="127">
        <f>E22+E41+E37+E8+E35</f>
        <v>13725</v>
      </c>
      <c r="F7" s="127">
        <f>F22+F41+F37+F8</f>
        <v>42000</v>
      </c>
      <c r="G7" s="175">
        <f>E7-F7</f>
        <v>-28275</v>
      </c>
      <c r="H7" s="175"/>
    </row>
    <row r="8" spans="1:7" s="133" customFormat="1" ht="23.25" customHeight="1" hidden="1">
      <c r="A8" s="129"/>
      <c r="B8" s="130" t="s">
        <v>115</v>
      </c>
      <c r="C8" s="131"/>
      <c r="D8" s="131" t="s">
        <v>116</v>
      </c>
      <c r="E8" s="132">
        <f>E9+E20</f>
        <v>0</v>
      </c>
      <c r="F8" s="132">
        <f>F9</f>
        <v>0</v>
      </c>
      <c r="G8" s="237">
        <f>E8-F8</f>
        <v>0</v>
      </c>
    </row>
    <row r="9" spans="1:6" s="139" customFormat="1" ht="21" customHeight="1" hidden="1">
      <c r="A9" s="271"/>
      <c r="B9" s="285"/>
      <c r="C9" s="165"/>
      <c r="D9" s="330" t="s">
        <v>336</v>
      </c>
      <c r="E9" s="331"/>
      <c r="F9" s="331"/>
    </row>
    <row r="10" spans="1:6" s="139" customFormat="1" ht="16.5" customHeight="1" hidden="1">
      <c r="A10" s="271"/>
      <c r="B10" s="164"/>
      <c r="C10" s="284" t="s">
        <v>127</v>
      </c>
      <c r="D10" s="379" t="s">
        <v>364</v>
      </c>
      <c r="E10" s="319"/>
      <c r="F10" s="154"/>
    </row>
    <row r="11" spans="1:6" s="139" customFormat="1" ht="16.5" customHeight="1" hidden="1">
      <c r="A11" s="271"/>
      <c r="B11" s="164"/>
      <c r="C11" s="316"/>
      <c r="D11" s="379" t="s">
        <v>362</v>
      </c>
      <c r="E11" s="319"/>
      <c r="F11" s="319"/>
    </row>
    <row r="12" spans="1:6" s="139" customFormat="1" ht="16.5" customHeight="1" hidden="1">
      <c r="A12" s="134"/>
      <c r="B12" s="135"/>
      <c r="C12" s="136" t="s">
        <v>117</v>
      </c>
      <c r="D12" s="137" t="s">
        <v>118</v>
      </c>
      <c r="E12" s="138"/>
      <c r="F12" s="138"/>
    </row>
    <row r="13" spans="1:6" s="139" customFormat="1" ht="16.5" customHeight="1" hidden="1">
      <c r="A13" s="134"/>
      <c r="B13" s="140"/>
      <c r="C13" s="141" t="s">
        <v>119</v>
      </c>
      <c r="D13" s="142" t="s">
        <v>120</v>
      </c>
      <c r="E13" s="143"/>
      <c r="F13" s="143"/>
    </row>
    <row r="14" spans="1:6" s="139" customFormat="1" ht="16.5" customHeight="1" hidden="1">
      <c r="A14" s="134"/>
      <c r="B14" s="140"/>
      <c r="C14" s="141" t="s">
        <v>121</v>
      </c>
      <c r="D14" s="142" t="s">
        <v>122</v>
      </c>
      <c r="E14" s="143"/>
      <c r="F14" s="143"/>
    </row>
    <row r="15" spans="1:6" s="139" customFormat="1" ht="16.5" customHeight="1" hidden="1">
      <c r="A15" s="134"/>
      <c r="B15" s="140"/>
      <c r="C15" s="141" t="s">
        <v>123</v>
      </c>
      <c r="D15" s="142" t="s">
        <v>124</v>
      </c>
      <c r="E15" s="143"/>
      <c r="F15" s="143"/>
    </row>
    <row r="16" spans="1:6" s="139" customFormat="1" ht="16.5" customHeight="1" hidden="1">
      <c r="A16" s="134"/>
      <c r="B16" s="140"/>
      <c r="C16" s="141" t="s">
        <v>125</v>
      </c>
      <c r="D16" s="142" t="s">
        <v>126</v>
      </c>
      <c r="E16" s="143"/>
      <c r="F16" s="143"/>
    </row>
    <row r="17" spans="1:6" s="139" customFormat="1" ht="16.5" customHeight="1" hidden="1">
      <c r="A17" s="134"/>
      <c r="B17" s="140"/>
      <c r="C17" s="141" t="s">
        <v>127</v>
      </c>
      <c r="D17" s="142" t="s">
        <v>128</v>
      </c>
      <c r="E17" s="143"/>
      <c r="F17" s="143"/>
    </row>
    <row r="18" spans="1:6" s="139" customFormat="1" ht="16.5" customHeight="1" hidden="1">
      <c r="A18" s="134"/>
      <c r="B18" s="140"/>
      <c r="C18" s="141" t="s">
        <v>129</v>
      </c>
      <c r="D18" s="142" t="s">
        <v>130</v>
      </c>
      <c r="E18" s="143"/>
      <c r="F18" s="143"/>
    </row>
    <row r="19" spans="1:6" s="139" customFormat="1" ht="16.5" customHeight="1" hidden="1">
      <c r="A19" s="134"/>
      <c r="B19" s="140"/>
      <c r="C19" s="145" t="s">
        <v>131</v>
      </c>
      <c r="D19" s="142" t="s">
        <v>132</v>
      </c>
      <c r="E19" s="143"/>
      <c r="F19" s="143"/>
    </row>
    <row r="20" spans="1:6" s="139" customFormat="1" ht="18" customHeight="1" hidden="1">
      <c r="A20" s="271"/>
      <c r="B20" s="164"/>
      <c r="C20" s="278" t="s">
        <v>139</v>
      </c>
      <c r="D20" s="296" t="s">
        <v>335</v>
      </c>
      <c r="E20" s="221"/>
      <c r="F20" s="221"/>
    </row>
    <row r="21" spans="1:6" s="139" customFormat="1" ht="18" customHeight="1" hidden="1">
      <c r="A21" s="271"/>
      <c r="B21" s="518" t="s">
        <v>460</v>
      </c>
      <c r="C21" s="518"/>
      <c r="D21" s="506"/>
      <c r="E21" s="419"/>
      <c r="F21" s="417"/>
    </row>
    <row r="22" spans="1:7" s="133" customFormat="1" ht="16.5" customHeight="1">
      <c r="A22" s="286"/>
      <c r="B22" s="406" t="s">
        <v>133</v>
      </c>
      <c r="C22" s="268"/>
      <c r="D22" s="147" t="s">
        <v>134</v>
      </c>
      <c r="E22" s="148">
        <f>E23</f>
        <v>12000</v>
      </c>
      <c r="F22" s="148">
        <f>F23</f>
        <v>0</v>
      </c>
      <c r="G22" s="237">
        <f>E22-F22</f>
        <v>12000</v>
      </c>
    </row>
    <row r="23" spans="1:6" s="139" customFormat="1" ht="21" customHeight="1">
      <c r="A23" s="271"/>
      <c r="B23" s="164"/>
      <c r="C23" s="278" t="s">
        <v>139</v>
      </c>
      <c r="D23" s="296" t="s">
        <v>335</v>
      </c>
      <c r="E23" s="221">
        <f>E32</f>
        <v>12000</v>
      </c>
      <c r="F23" s="221">
        <f>SUM(F24:F33)</f>
        <v>0</v>
      </c>
    </row>
    <row r="24" spans="1:6" s="139" customFormat="1" ht="42" customHeight="1" hidden="1">
      <c r="A24" s="271"/>
      <c r="B24" s="507" t="s">
        <v>32</v>
      </c>
      <c r="C24" s="507"/>
      <c r="D24" s="562"/>
      <c r="E24" s="423"/>
      <c r="F24" s="467"/>
    </row>
    <row r="25" spans="1:6" s="139" customFormat="1" ht="22.5" customHeight="1" hidden="1">
      <c r="A25" s="193"/>
      <c r="B25" s="152"/>
      <c r="C25" s="141" t="s">
        <v>141</v>
      </c>
      <c r="D25" s="153" t="s">
        <v>140</v>
      </c>
      <c r="E25" s="154"/>
      <c r="F25" s="468"/>
    </row>
    <row r="26" spans="1:6" s="139" customFormat="1" ht="26.25" customHeight="1" hidden="1">
      <c r="A26" s="144"/>
      <c r="B26" s="152"/>
      <c r="C26" s="152">
        <v>6059</v>
      </c>
      <c r="D26" s="153" t="s">
        <v>140</v>
      </c>
      <c r="E26" s="154"/>
      <c r="F26" s="469"/>
    </row>
    <row r="27" spans="1:6" s="133" customFormat="1" ht="23.25" customHeight="1" hidden="1">
      <c r="A27" s="144"/>
      <c r="B27" s="458" t="s">
        <v>142</v>
      </c>
      <c r="C27" s="233"/>
      <c r="D27" s="233" t="s">
        <v>143</v>
      </c>
      <c r="E27" s="148"/>
      <c r="F27" s="470"/>
    </row>
    <row r="28" spans="1:6" s="139" customFormat="1" ht="19.5" customHeight="1" hidden="1">
      <c r="A28" s="134"/>
      <c r="B28" s="140"/>
      <c r="C28" s="145" t="s">
        <v>129</v>
      </c>
      <c r="D28" s="142" t="s">
        <v>130</v>
      </c>
      <c r="E28" s="138"/>
      <c r="F28" s="468"/>
    </row>
    <row r="29" spans="1:6" s="139" customFormat="1" ht="17.25" customHeight="1" hidden="1">
      <c r="A29" s="390"/>
      <c r="B29" s="549" t="s">
        <v>449</v>
      </c>
      <c r="C29" s="549"/>
      <c r="D29" s="550"/>
      <c r="E29" s="319"/>
      <c r="F29" s="466"/>
    </row>
    <row r="30" spans="1:6" s="139" customFormat="1" ht="29.25" customHeight="1" hidden="1">
      <c r="A30" s="271"/>
      <c r="B30" s="567" t="s">
        <v>26</v>
      </c>
      <c r="C30" s="567"/>
      <c r="D30" s="568"/>
      <c r="E30" s="424"/>
      <c r="F30" s="424"/>
    </row>
    <row r="31" spans="1:6" s="139" customFormat="1" ht="39.75" customHeight="1" hidden="1">
      <c r="A31" s="271"/>
      <c r="B31" s="569" t="s">
        <v>456</v>
      </c>
      <c r="C31" s="569"/>
      <c r="D31" s="570"/>
      <c r="E31" s="424"/>
      <c r="F31" s="424"/>
    </row>
    <row r="32" spans="1:6" s="139" customFormat="1" ht="28.5" customHeight="1">
      <c r="A32" s="271"/>
      <c r="B32" s="569" t="s">
        <v>19</v>
      </c>
      <c r="C32" s="569"/>
      <c r="D32" s="570"/>
      <c r="E32" s="420">
        <v>12000</v>
      </c>
      <c r="F32" s="420"/>
    </row>
    <row r="33" spans="1:6" s="139" customFormat="1" ht="28.5" customHeight="1" hidden="1">
      <c r="A33" s="271"/>
      <c r="B33" s="516" t="s">
        <v>23</v>
      </c>
      <c r="C33" s="516"/>
      <c r="D33" s="517"/>
      <c r="E33" s="420"/>
      <c r="F33" s="420"/>
    </row>
    <row r="34" spans="1:6" s="139" customFormat="1" ht="19.5" customHeight="1" hidden="1">
      <c r="A34" s="144"/>
      <c r="B34" s="135"/>
      <c r="C34" s="155" t="s">
        <v>139</v>
      </c>
      <c r="D34" s="156" t="s">
        <v>140</v>
      </c>
      <c r="E34" s="138"/>
      <c r="F34" s="138"/>
    </row>
    <row r="35" spans="1:6" s="133" customFormat="1" ht="16.5" customHeight="1">
      <c r="A35" s="271"/>
      <c r="B35" s="146" t="s">
        <v>144</v>
      </c>
      <c r="C35" s="268"/>
      <c r="D35" s="147" t="s">
        <v>145</v>
      </c>
      <c r="E35" s="148">
        <f>E36</f>
        <v>1725</v>
      </c>
      <c r="F35" s="470"/>
    </row>
    <row r="36" spans="1:6" s="139" customFormat="1" ht="20.25" customHeight="1">
      <c r="A36" s="271"/>
      <c r="B36" s="164"/>
      <c r="C36" s="498" t="s">
        <v>146</v>
      </c>
      <c r="D36" s="296" t="s">
        <v>472</v>
      </c>
      <c r="E36" s="221">
        <f>1519+206</f>
        <v>1725</v>
      </c>
      <c r="F36" s="499"/>
    </row>
    <row r="37" spans="1:7" s="133" customFormat="1" ht="20.25" customHeight="1">
      <c r="A37" s="271"/>
      <c r="B37" s="146" t="s">
        <v>147</v>
      </c>
      <c r="C37" s="147"/>
      <c r="D37" s="147" t="s">
        <v>148</v>
      </c>
      <c r="E37" s="148">
        <f>E38</f>
        <v>0</v>
      </c>
      <c r="F37" s="148">
        <f>F38</f>
        <v>42000</v>
      </c>
      <c r="G37" s="237">
        <f>E37-F37</f>
        <v>-42000</v>
      </c>
    </row>
    <row r="38" spans="1:6" s="139" customFormat="1" ht="16.5" customHeight="1">
      <c r="A38" s="271"/>
      <c r="B38" s="164"/>
      <c r="C38" s="279" t="s">
        <v>139</v>
      </c>
      <c r="D38" s="296" t="s">
        <v>335</v>
      </c>
      <c r="E38" s="221"/>
      <c r="F38" s="221">
        <f>SUM(F39:F40)</f>
        <v>42000</v>
      </c>
    </row>
    <row r="39" spans="1:6" s="139" customFormat="1" ht="18" customHeight="1" hidden="1">
      <c r="A39" s="271"/>
      <c r="B39" s="164"/>
      <c r="C39" s="165"/>
      <c r="D39" s="411" t="s">
        <v>40</v>
      </c>
      <c r="E39" s="412"/>
      <c r="F39" s="413"/>
    </row>
    <row r="40" spans="1:6" s="139" customFormat="1" ht="18" customHeight="1" thickBot="1">
      <c r="A40" s="409"/>
      <c r="B40" s="164"/>
      <c r="C40" s="165"/>
      <c r="D40" s="410" t="s">
        <v>428</v>
      </c>
      <c r="E40" s="414"/>
      <c r="F40" s="415">
        <f>34000+7000+1000</f>
        <v>42000</v>
      </c>
    </row>
    <row r="41" spans="1:6" s="133" customFormat="1" ht="22.5" customHeight="1" hidden="1">
      <c r="A41" s="157"/>
      <c r="B41" s="146" t="s">
        <v>149</v>
      </c>
      <c r="C41" s="147"/>
      <c r="D41" s="147" t="s">
        <v>150</v>
      </c>
      <c r="E41" s="148">
        <f>E42</f>
        <v>0</v>
      </c>
      <c r="F41" s="148">
        <f>F42</f>
        <v>0</v>
      </c>
    </row>
    <row r="42" spans="1:6" s="139" customFormat="1" ht="19.5" customHeight="1" hidden="1" thickBot="1">
      <c r="A42" s="134"/>
      <c r="B42" s="135"/>
      <c r="C42" s="155" t="s">
        <v>151</v>
      </c>
      <c r="D42" s="137" t="s">
        <v>152</v>
      </c>
      <c r="E42" s="138"/>
      <c r="F42" s="138"/>
    </row>
    <row r="43" spans="1:6" s="128" customFormat="1" ht="22.5" customHeight="1" hidden="1" thickBot="1">
      <c r="A43" s="124" t="s">
        <v>153</v>
      </c>
      <c r="B43" s="125"/>
      <c r="C43" s="126"/>
      <c r="D43" s="126" t="s">
        <v>154</v>
      </c>
      <c r="E43" s="127">
        <f>E44</f>
        <v>0</v>
      </c>
      <c r="F43" s="127">
        <f>F44</f>
        <v>0</v>
      </c>
    </row>
    <row r="44" spans="1:6" s="133" customFormat="1" ht="22.5" customHeight="1" hidden="1">
      <c r="A44" s="129"/>
      <c r="B44" s="130" t="s">
        <v>155</v>
      </c>
      <c r="C44" s="131"/>
      <c r="D44" s="131" t="s">
        <v>156</v>
      </c>
      <c r="E44" s="132">
        <f>E45</f>
        <v>0</v>
      </c>
      <c r="F44" s="132">
        <f>F45</f>
        <v>0</v>
      </c>
    </row>
    <row r="45" spans="1:6" s="139" customFormat="1" ht="59.25" customHeight="1" hidden="1">
      <c r="A45" s="158"/>
      <c r="B45" s="159"/>
      <c r="C45" s="160" t="s">
        <v>157</v>
      </c>
      <c r="D45" s="161" t="s">
        <v>158</v>
      </c>
      <c r="E45" s="162"/>
      <c r="F45" s="162"/>
    </row>
    <row r="46" spans="1:6" s="139" customFormat="1" ht="8.25" customHeight="1" hidden="1">
      <c r="A46" s="163"/>
      <c r="B46" s="164"/>
      <c r="C46" s="165"/>
      <c r="D46" s="166"/>
      <c r="E46" s="167"/>
      <c r="F46" s="167"/>
    </row>
    <row r="47" spans="1:6" s="123" customFormat="1" ht="7.5" customHeight="1" hidden="1" thickBot="1">
      <c r="A47" s="185">
        <v>1</v>
      </c>
      <c r="B47" s="185">
        <v>2</v>
      </c>
      <c r="C47" s="185">
        <v>3</v>
      </c>
      <c r="D47" s="185">
        <v>4</v>
      </c>
      <c r="E47" s="185">
        <v>5</v>
      </c>
      <c r="F47" s="185">
        <v>6</v>
      </c>
    </row>
    <row r="48" spans="1:6" s="489" customFormat="1" ht="33.75" customHeight="1" hidden="1" thickBot="1">
      <c r="A48" s="377">
        <v>400</v>
      </c>
      <c r="B48" s="537" t="s">
        <v>159</v>
      </c>
      <c r="C48" s="538"/>
      <c r="D48" s="539"/>
      <c r="E48" s="127">
        <f>E49</f>
        <v>0</v>
      </c>
      <c r="F48" s="274">
        <f>F49</f>
        <v>0</v>
      </c>
    </row>
    <row r="49" spans="1:6" s="133" customFormat="1" ht="22.5" customHeight="1" hidden="1">
      <c r="A49" s="171"/>
      <c r="B49" s="131">
        <v>40002</v>
      </c>
      <c r="C49" s="131"/>
      <c r="D49" s="131" t="s">
        <v>160</v>
      </c>
      <c r="E49" s="132">
        <f>E52</f>
        <v>0</v>
      </c>
      <c r="F49" s="132">
        <f>F50</f>
        <v>0</v>
      </c>
    </row>
    <row r="50" spans="1:6" s="139" customFormat="1" ht="18" customHeight="1" hidden="1">
      <c r="A50" s="271"/>
      <c r="B50" s="285"/>
      <c r="C50" s="165"/>
      <c r="D50" s="330" t="s">
        <v>336</v>
      </c>
      <c r="E50" s="331"/>
      <c r="F50" s="331"/>
    </row>
    <row r="51" spans="1:6" s="139" customFormat="1" ht="16.5" customHeight="1" hidden="1">
      <c r="A51" s="271"/>
      <c r="B51" s="164"/>
      <c r="C51" s="284" t="s">
        <v>172</v>
      </c>
      <c r="D51" s="380" t="s">
        <v>457</v>
      </c>
      <c r="E51" s="151"/>
      <c r="F51" s="151"/>
    </row>
    <row r="52" spans="1:6" s="139" customFormat="1" ht="19.5" customHeight="1" hidden="1">
      <c r="A52" s="134"/>
      <c r="B52" s="135"/>
      <c r="C52" s="155" t="s">
        <v>135</v>
      </c>
      <c r="D52" s="137" t="s">
        <v>136</v>
      </c>
      <c r="E52" s="154"/>
      <c r="F52" s="138"/>
    </row>
    <row r="53" spans="1:6" s="139" customFormat="1" ht="19.5" customHeight="1" hidden="1">
      <c r="A53" s="134"/>
      <c r="B53" s="140"/>
      <c r="C53" s="145" t="s">
        <v>161</v>
      </c>
      <c r="D53" s="150" t="s">
        <v>162</v>
      </c>
      <c r="E53" s="151"/>
      <c r="F53" s="143"/>
    </row>
    <row r="54" spans="1:6" s="139" customFormat="1" ht="19.5" customHeight="1" hidden="1" thickBot="1">
      <c r="A54" s="134"/>
      <c r="B54" s="140"/>
      <c r="C54" s="145" t="s">
        <v>163</v>
      </c>
      <c r="D54" s="142" t="s">
        <v>164</v>
      </c>
      <c r="E54" s="143"/>
      <c r="F54" s="143"/>
    </row>
    <row r="55" spans="1:6" s="128" customFormat="1" ht="23.25" customHeight="1" hidden="1" thickBot="1">
      <c r="A55" s="126">
        <v>600</v>
      </c>
      <c r="B55" s="172"/>
      <c r="C55" s="126"/>
      <c r="D55" s="126" t="s">
        <v>165</v>
      </c>
      <c r="E55" s="127">
        <f>E58</f>
        <v>0</v>
      </c>
      <c r="F55" s="127">
        <f>F58+F56</f>
        <v>0</v>
      </c>
    </row>
    <row r="56" spans="1:6" s="133" customFormat="1" ht="17.25" customHeight="1" hidden="1">
      <c r="A56" s="171"/>
      <c r="B56" s="173">
        <v>60014</v>
      </c>
      <c r="C56" s="173"/>
      <c r="D56" s="173" t="s">
        <v>166</v>
      </c>
      <c r="E56" s="174">
        <f>E57</f>
        <v>0</v>
      </c>
      <c r="F56" s="174">
        <f>F57</f>
        <v>0</v>
      </c>
    </row>
    <row r="57" spans="1:6" s="139" customFormat="1" ht="26.25" customHeight="1" hidden="1">
      <c r="A57" s="282"/>
      <c r="B57" s="135"/>
      <c r="C57" s="155" t="s">
        <v>167</v>
      </c>
      <c r="D57" s="156" t="s">
        <v>168</v>
      </c>
      <c r="E57" s="138"/>
      <c r="F57" s="138"/>
    </row>
    <row r="58" spans="1:7" s="133" customFormat="1" ht="18" customHeight="1" hidden="1">
      <c r="A58" s="283"/>
      <c r="B58" s="281">
        <v>60016</v>
      </c>
      <c r="C58" s="268"/>
      <c r="D58" s="147" t="s">
        <v>169</v>
      </c>
      <c r="E58" s="148">
        <f>E59+E66</f>
        <v>0</v>
      </c>
      <c r="F58" s="148">
        <f>F59+F66</f>
        <v>0</v>
      </c>
      <c r="G58" s="237">
        <f>E58-F58</f>
        <v>0</v>
      </c>
    </row>
    <row r="59" spans="1:6" s="139" customFormat="1" ht="21" customHeight="1" hidden="1">
      <c r="A59" s="271"/>
      <c r="B59" s="285"/>
      <c r="C59" s="165"/>
      <c r="D59" s="330" t="s">
        <v>336</v>
      </c>
      <c r="E59" s="331"/>
      <c r="F59" s="331"/>
    </row>
    <row r="60" spans="1:6" s="139" customFormat="1" ht="19.5" customHeight="1" hidden="1">
      <c r="A60" s="271"/>
      <c r="B60" s="164"/>
      <c r="C60" s="278" t="s">
        <v>121</v>
      </c>
      <c r="D60" s="142" t="s">
        <v>122</v>
      </c>
      <c r="E60" s="143"/>
      <c r="F60" s="143"/>
    </row>
    <row r="61" spans="1:6" s="139" customFormat="1" ht="19.5" customHeight="1" hidden="1">
      <c r="A61" s="271"/>
      <c r="B61" s="164"/>
      <c r="C61" s="278" t="s">
        <v>125</v>
      </c>
      <c r="D61" s="142" t="s">
        <v>126</v>
      </c>
      <c r="E61" s="143"/>
      <c r="F61" s="143"/>
    </row>
    <row r="62" spans="1:6" s="139" customFormat="1" ht="18.75" customHeight="1" hidden="1">
      <c r="A62" s="271"/>
      <c r="B62" s="164"/>
      <c r="C62" s="278"/>
      <c r="D62" s="253" t="s">
        <v>337</v>
      </c>
      <c r="E62" s="143"/>
      <c r="F62" s="143"/>
    </row>
    <row r="63" spans="1:6" s="139" customFormat="1" ht="16.5" customHeight="1" hidden="1">
      <c r="A63" s="271"/>
      <c r="B63" s="164"/>
      <c r="C63" s="284" t="s">
        <v>127</v>
      </c>
      <c r="D63" s="379" t="s">
        <v>411</v>
      </c>
      <c r="E63" s="154"/>
      <c r="F63" s="154"/>
    </row>
    <row r="64" spans="1:6" s="139" customFormat="1" ht="16.5" customHeight="1" hidden="1">
      <c r="A64" s="271"/>
      <c r="B64" s="164"/>
      <c r="C64" s="284" t="s">
        <v>172</v>
      </c>
      <c r="D64" s="380" t="s">
        <v>413</v>
      </c>
      <c r="E64" s="151"/>
      <c r="F64" s="151"/>
    </row>
    <row r="65" spans="1:6" s="139" customFormat="1" ht="16.5" customHeight="1" hidden="1">
      <c r="A65" s="271"/>
      <c r="B65" s="164"/>
      <c r="C65" s="284" t="s">
        <v>129</v>
      </c>
      <c r="D65" s="378" t="s">
        <v>412</v>
      </c>
      <c r="E65" s="162"/>
      <c r="F65" s="162"/>
    </row>
    <row r="66" spans="1:6" s="139" customFormat="1" ht="19.5" customHeight="1" hidden="1">
      <c r="A66" s="271"/>
      <c r="B66" s="164"/>
      <c r="C66" s="278" t="s">
        <v>139</v>
      </c>
      <c r="D66" s="296" t="s">
        <v>335</v>
      </c>
      <c r="E66" s="400"/>
      <c r="F66" s="400"/>
    </row>
    <row r="67" spans="1:6" s="139" customFormat="1" ht="19.5" customHeight="1" hidden="1">
      <c r="A67" s="271"/>
      <c r="B67" s="164"/>
      <c r="C67" s="279" t="s">
        <v>139</v>
      </c>
      <c r="D67" s="137" t="s">
        <v>140</v>
      </c>
      <c r="E67" s="138"/>
      <c r="F67" s="138"/>
    </row>
    <row r="68" spans="1:6" s="139" customFormat="1" ht="25.5" customHeight="1" hidden="1">
      <c r="A68" s="271"/>
      <c r="B68" s="471"/>
      <c r="C68" s="471"/>
      <c r="D68" s="472" t="s">
        <v>50</v>
      </c>
      <c r="E68" s="376"/>
      <c r="F68" s="376"/>
    </row>
    <row r="69" spans="1:6" s="139" customFormat="1" ht="16.5" customHeight="1" hidden="1" thickBot="1">
      <c r="A69" s="271"/>
      <c r="B69" s="164"/>
      <c r="C69" s="284"/>
      <c r="D69" s="373" t="s">
        <v>52</v>
      </c>
      <c r="E69" s="374"/>
      <c r="F69" s="298"/>
    </row>
    <row r="70" spans="1:6" s="139" customFormat="1" ht="19.5" customHeight="1" hidden="1" thickBot="1">
      <c r="A70" s="271"/>
      <c r="B70" s="164"/>
      <c r="C70" s="292"/>
      <c r="D70" s="263" t="s">
        <v>338</v>
      </c>
      <c r="E70" s="254"/>
      <c r="F70" s="254"/>
    </row>
    <row r="71" spans="1:7" s="128" customFormat="1" ht="22.5" customHeight="1" hidden="1" thickBot="1">
      <c r="A71" s="377">
        <v>700</v>
      </c>
      <c r="B71" s="540" t="s">
        <v>174</v>
      </c>
      <c r="C71" s="541"/>
      <c r="D71" s="542"/>
      <c r="E71" s="127">
        <f>E72</f>
        <v>0</v>
      </c>
      <c r="F71" s="274">
        <f>F72+F88</f>
        <v>0</v>
      </c>
      <c r="G71" s="175"/>
    </row>
    <row r="72" spans="1:6" s="133" customFormat="1" ht="22.5" customHeight="1" hidden="1">
      <c r="A72" s="176"/>
      <c r="B72" s="131">
        <v>70005</v>
      </c>
      <c r="C72" s="131"/>
      <c r="D72" s="131" t="s">
        <v>175</v>
      </c>
      <c r="E72" s="132">
        <f>SUM(E75:E80)</f>
        <v>0</v>
      </c>
      <c r="F72" s="132">
        <f>F73+F85</f>
        <v>0</v>
      </c>
    </row>
    <row r="73" spans="1:6" s="139" customFormat="1" ht="21" customHeight="1" hidden="1">
      <c r="A73" s="271"/>
      <c r="B73" s="285"/>
      <c r="C73" s="165"/>
      <c r="D73" s="330" t="s">
        <v>336</v>
      </c>
      <c r="E73" s="331">
        <f>E78+E79</f>
        <v>0</v>
      </c>
      <c r="F73" s="331"/>
    </row>
    <row r="74" spans="1:6" s="139" customFormat="1" ht="16.5" customHeight="1" hidden="1">
      <c r="A74" s="271"/>
      <c r="B74" s="164"/>
      <c r="C74" s="284" t="s">
        <v>172</v>
      </c>
      <c r="D74" s="380" t="s">
        <v>458</v>
      </c>
      <c r="E74" s="151"/>
      <c r="F74" s="151"/>
    </row>
    <row r="75" spans="1:6" s="139" customFormat="1" ht="25.5" hidden="1">
      <c r="A75" s="144"/>
      <c r="B75" s="177"/>
      <c r="C75" s="136" t="s">
        <v>176</v>
      </c>
      <c r="D75" s="178" t="s">
        <v>177</v>
      </c>
      <c r="E75" s="154"/>
      <c r="F75" s="154"/>
    </row>
    <row r="76" spans="1:6" s="139" customFormat="1" ht="19.5" customHeight="1" hidden="1">
      <c r="A76" s="179"/>
      <c r="B76" s="177"/>
      <c r="C76" s="136" t="s">
        <v>178</v>
      </c>
      <c r="D76" s="180" t="s">
        <v>179</v>
      </c>
      <c r="E76" s="154"/>
      <c r="F76" s="154"/>
    </row>
    <row r="77" spans="1:6" s="139" customFormat="1" ht="63.75" hidden="1">
      <c r="A77" s="144"/>
      <c r="B77" s="181"/>
      <c r="C77" s="141" t="s">
        <v>157</v>
      </c>
      <c r="D77" s="153" t="s">
        <v>158</v>
      </c>
      <c r="E77" s="151"/>
      <c r="F77" s="143"/>
    </row>
    <row r="78" spans="1:6" s="139" customFormat="1" ht="18.75" customHeight="1" hidden="1">
      <c r="A78" s="134"/>
      <c r="B78" s="140"/>
      <c r="C78" s="141" t="s">
        <v>151</v>
      </c>
      <c r="D78" s="182" t="s">
        <v>152</v>
      </c>
      <c r="E78" s="151"/>
      <c r="F78" s="143"/>
    </row>
    <row r="79" spans="1:6" s="139" customFormat="1" ht="19.5" customHeight="1" hidden="1">
      <c r="A79" s="134"/>
      <c r="B79" s="140"/>
      <c r="C79" s="141" t="s">
        <v>180</v>
      </c>
      <c r="D79" s="142" t="s">
        <v>181</v>
      </c>
      <c r="E79" s="151"/>
      <c r="F79" s="143"/>
    </row>
    <row r="80" spans="1:6" s="139" customFormat="1" ht="28.5" customHeight="1" hidden="1">
      <c r="A80" s="134"/>
      <c r="B80" s="140"/>
      <c r="C80" s="149">
        <v>6298</v>
      </c>
      <c r="D80" s="150" t="s">
        <v>138</v>
      </c>
      <c r="E80" s="151"/>
      <c r="F80" s="143"/>
    </row>
    <row r="81" spans="1:6" s="139" customFormat="1" ht="19.5" customHeight="1" hidden="1">
      <c r="A81" s="134"/>
      <c r="B81" s="140"/>
      <c r="C81" s="141" t="s">
        <v>129</v>
      </c>
      <c r="D81" s="142" t="s">
        <v>130</v>
      </c>
      <c r="E81" s="143"/>
      <c r="F81" s="143"/>
    </row>
    <row r="82" spans="1:6" s="139" customFormat="1" ht="19.5" customHeight="1" hidden="1">
      <c r="A82" s="144"/>
      <c r="B82" s="140"/>
      <c r="C82" s="141" t="s">
        <v>182</v>
      </c>
      <c r="D82" s="150" t="s">
        <v>183</v>
      </c>
      <c r="E82" s="143"/>
      <c r="F82" s="143"/>
    </row>
    <row r="83" spans="1:6" s="139" customFormat="1" ht="19.5" customHeight="1" hidden="1">
      <c r="A83" s="134"/>
      <c r="B83" s="140"/>
      <c r="C83" s="141" t="s">
        <v>167</v>
      </c>
      <c r="D83" s="142" t="s">
        <v>168</v>
      </c>
      <c r="E83" s="143"/>
      <c r="F83" s="143"/>
    </row>
    <row r="84" spans="1:6" s="139" customFormat="1" ht="19.5" customHeight="1" hidden="1">
      <c r="A84" s="134"/>
      <c r="B84" s="140"/>
      <c r="C84" s="141" t="s">
        <v>184</v>
      </c>
      <c r="D84" s="183" t="s">
        <v>185</v>
      </c>
      <c r="E84" s="143"/>
      <c r="F84" s="143"/>
    </row>
    <row r="85" spans="1:6" s="139" customFormat="1" ht="19.5" customHeight="1" hidden="1">
      <c r="A85" s="271"/>
      <c r="B85" s="164"/>
      <c r="C85" s="278" t="s">
        <v>139</v>
      </c>
      <c r="D85" s="296" t="s">
        <v>335</v>
      </c>
      <c r="E85" s="221"/>
      <c r="F85" s="221"/>
    </row>
    <row r="86" spans="1:6" s="139" customFormat="1" ht="21.75" customHeight="1" hidden="1">
      <c r="A86" s="403"/>
      <c r="B86" s="427"/>
      <c r="C86" s="480"/>
      <c r="D86" s="481" t="s">
        <v>59</v>
      </c>
      <c r="E86" s="482"/>
      <c r="F86" s="483"/>
    </row>
    <row r="87" spans="1:6" s="139" customFormat="1" ht="19.5" customHeight="1" hidden="1">
      <c r="A87" s="179"/>
      <c r="B87" s="135"/>
      <c r="C87" s="155" t="s">
        <v>139</v>
      </c>
      <c r="D87" s="137" t="s">
        <v>140</v>
      </c>
      <c r="E87" s="138"/>
      <c r="F87" s="138"/>
    </row>
    <row r="88" spans="1:6" s="133" customFormat="1" ht="22.5" customHeight="1" hidden="1">
      <c r="A88" s="176"/>
      <c r="B88" s="147">
        <v>70095</v>
      </c>
      <c r="C88" s="147"/>
      <c r="D88" s="147" t="s">
        <v>150</v>
      </c>
      <c r="E88" s="148">
        <f>SUM(E89:E91)</f>
        <v>0</v>
      </c>
      <c r="F88" s="148">
        <f>SUM(F89:F91)</f>
        <v>0</v>
      </c>
    </row>
    <row r="89" spans="1:6" s="139" customFormat="1" ht="19.5" customHeight="1" hidden="1">
      <c r="A89" s="134"/>
      <c r="B89" s="135"/>
      <c r="C89" s="136" t="s">
        <v>163</v>
      </c>
      <c r="D89" s="137" t="s">
        <v>164</v>
      </c>
      <c r="E89" s="138"/>
      <c r="F89" s="138"/>
    </row>
    <row r="90" spans="1:6" s="139" customFormat="1" ht="19.5" customHeight="1" hidden="1">
      <c r="A90" s="134"/>
      <c r="B90" s="140"/>
      <c r="C90" s="141" t="s">
        <v>129</v>
      </c>
      <c r="D90" s="142" t="s">
        <v>130</v>
      </c>
      <c r="E90" s="143"/>
      <c r="F90" s="143"/>
    </row>
    <row r="91" spans="1:6" s="139" customFormat="1" ht="19.5" customHeight="1" hidden="1" thickBot="1">
      <c r="A91" s="134"/>
      <c r="B91" s="140"/>
      <c r="C91" s="145" t="s">
        <v>167</v>
      </c>
      <c r="D91" s="142" t="s">
        <v>168</v>
      </c>
      <c r="E91" s="143"/>
      <c r="F91" s="143"/>
    </row>
    <row r="92" spans="1:6" s="128" customFormat="1" ht="20.25" customHeight="1" hidden="1" thickBot="1">
      <c r="A92" s="126">
        <v>710</v>
      </c>
      <c r="B92" s="172"/>
      <c r="C92" s="126"/>
      <c r="D92" s="126" t="s">
        <v>186</v>
      </c>
      <c r="E92" s="127">
        <f>E98+E93</f>
        <v>0</v>
      </c>
      <c r="F92" s="127">
        <f>F93</f>
        <v>0</v>
      </c>
    </row>
    <row r="93" spans="1:6" s="133" customFormat="1" ht="18.75" customHeight="1" hidden="1">
      <c r="A93" s="176"/>
      <c r="B93" s="131">
        <v>71004</v>
      </c>
      <c r="C93" s="131"/>
      <c r="D93" s="131" t="s">
        <v>187</v>
      </c>
      <c r="E93" s="132"/>
      <c r="F93" s="132">
        <f>F94</f>
        <v>0</v>
      </c>
    </row>
    <row r="94" spans="1:6" s="139" customFormat="1" ht="21.75" customHeight="1" hidden="1">
      <c r="A94" s="158"/>
      <c r="B94" s="184"/>
      <c r="C94" s="160" t="s">
        <v>129</v>
      </c>
      <c r="D94" s="161" t="s">
        <v>130</v>
      </c>
      <c r="E94" s="162"/>
      <c r="F94" s="162"/>
    </row>
    <row r="95" spans="1:6" s="139" customFormat="1" ht="8.25" customHeight="1" hidden="1">
      <c r="A95" s="163"/>
      <c r="B95" s="164"/>
      <c r="C95" s="165"/>
      <c r="D95" s="166"/>
      <c r="E95" s="167"/>
      <c r="F95" s="167"/>
    </row>
    <row r="96" spans="1:6" s="123" customFormat="1" ht="7.5" customHeight="1" hidden="1" thickBot="1">
      <c r="A96" s="185">
        <v>1</v>
      </c>
      <c r="B96" s="185">
        <v>2</v>
      </c>
      <c r="C96" s="185">
        <v>3</v>
      </c>
      <c r="D96" s="185">
        <v>4</v>
      </c>
      <c r="E96" s="185">
        <v>5</v>
      </c>
      <c r="F96" s="185">
        <v>6</v>
      </c>
    </row>
    <row r="97" spans="1:6" s="128" customFormat="1" ht="27" customHeight="1" hidden="1" thickBot="1">
      <c r="A97" s="126">
        <v>750</v>
      </c>
      <c r="B97" s="540" t="s">
        <v>188</v>
      </c>
      <c r="C97" s="541"/>
      <c r="D97" s="542"/>
      <c r="E97" s="127">
        <f>E115+E98+E104+E148+E152</f>
        <v>0</v>
      </c>
      <c r="F97" s="127">
        <f>F115+F98+F104+F148</f>
        <v>0</v>
      </c>
    </row>
    <row r="98" spans="1:6" s="133" customFormat="1" ht="18.75" customHeight="1" hidden="1">
      <c r="A98" s="176"/>
      <c r="B98" s="131">
        <v>75011</v>
      </c>
      <c r="C98" s="131"/>
      <c r="D98" s="131" t="s">
        <v>189</v>
      </c>
      <c r="E98" s="132">
        <f>SUM(E99:E100)</f>
        <v>0</v>
      </c>
      <c r="F98" s="132">
        <f>SUM(F101:F103)</f>
        <v>0</v>
      </c>
    </row>
    <row r="99" spans="1:6" s="139" customFormat="1" ht="51" hidden="1">
      <c r="A99" s="144"/>
      <c r="B99" s="186"/>
      <c r="C99" s="136" t="s">
        <v>190</v>
      </c>
      <c r="D99" s="156" t="s">
        <v>191</v>
      </c>
      <c r="E99" s="154"/>
      <c r="F99" s="138"/>
    </row>
    <row r="100" spans="1:6" s="139" customFormat="1" ht="51" hidden="1">
      <c r="A100" s="134"/>
      <c r="B100" s="149"/>
      <c r="C100" s="141" t="s">
        <v>192</v>
      </c>
      <c r="D100" s="150" t="s">
        <v>193</v>
      </c>
      <c r="E100" s="151"/>
      <c r="F100" s="143"/>
    </row>
    <row r="101" spans="1:6" s="139" customFormat="1" ht="16.5" customHeight="1" hidden="1">
      <c r="A101" s="134"/>
      <c r="B101" s="140"/>
      <c r="C101" s="141" t="s">
        <v>117</v>
      </c>
      <c r="D101" s="142" t="s">
        <v>118</v>
      </c>
      <c r="E101" s="143"/>
      <c r="F101" s="143"/>
    </row>
    <row r="102" spans="1:6" s="139" customFormat="1" ht="16.5" customHeight="1" hidden="1">
      <c r="A102" s="134"/>
      <c r="B102" s="140"/>
      <c r="C102" s="141" t="s">
        <v>121</v>
      </c>
      <c r="D102" s="142" t="s">
        <v>122</v>
      </c>
      <c r="E102" s="143"/>
      <c r="F102" s="143"/>
    </row>
    <row r="103" spans="1:6" s="139" customFormat="1" ht="16.5" customHeight="1" hidden="1">
      <c r="A103" s="134"/>
      <c r="B103" s="140"/>
      <c r="C103" s="145" t="s">
        <v>123</v>
      </c>
      <c r="D103" s="142" t="s">
        <v>124</v>
      </c>
      <c r="E103" s="143"/>
      <c r="F103" s="143"/>
    </row>
    <row r="104" spans="1:6" s="133" customFormat="1" ht="22.5" customHeight="1" hidden="1">
      <c r="A104" s="187"/>
      <c r="B104" s="147">
        <v>75022</v>
      </c>
      <c r="C104" s="147"/>
      <c r="D104" s="147" t="s">
        <v>194</v>
      </c>
      <c r="E104" s="148">
        <f>E105</f>
        <v>0</v>
      </c>
      <c r="F104" s="148">
        <f>SUM(F106:F110)</f>
        <v>0</v>
      </c>
    </row>
    <row r="105" spans="1:6" s="139" customFormat="1" ht="21" customHeight="1" hidden="1">
      <c r="A105" s="403"/>
      <c r="B105" s="323"/>
      <c r="C105" s="428"/>
      <c r="D105" s="330" t="s">
        <v>363</v>
      </c>
      <c r="E105" s="331"/>
      <c r="F105" s="331">
        <f>F109+F110</f>
        <v>0</v>
      </c>
    </row>
    <row r="106" spans="1:6" s="139" customFormat="1" ht="15.75" customHeight="1" hidden="1">
      <c r="A106" s="193"/>
      <c r="B106" s="135"/>
      <c r="C106" s="136" t="s">
        <v>195</v>
      </c>
      <c r="D106" s="137" t="s">
        <v>196</v>
      </c>
      <c r="E106" s="138"/>
      <c r="F106" s="138"/>
    </row>
    <row r="107" spans="1:6" s="139" customFormat="1" ht="15.75" customHeight="1" hidden="1">
      <c r="A107" s="134"/>
      <c r="B107" s="140"/>
      <c r="C107" s="141" t="s">
        <v>127</v>
      </c>
      <c r="D107" s="142" t="s">
        <v>128</v>
      </c>
      <c r="E107" s="143"/>
      <c r="F107" s="143"/>
    </row>
    <row r="108" spans="1:6" s="139" customFormat="1" ht="15.75" customHeight="1" hidden="1">
      <c r="A108" s="134"/>
      <c r="B108" s="140"/>
      <c r="C108" s="141" t="s">
        <v>197</v>
      </c>
      <c r="D108" s="142" t="s">
        <v>198</v>
      </c>
      <c r="E108" s="143"/>
      <c r="F108" s="143"/>
    </row>
    <row r="109" spans="1:6" s="139" customFormat="1" ht="15.75" customHeight="1" hidden="1">
      <c r="A109" s="134"/>
      <c r="B109" s="140"/>
      <c r="C109" s="141" t="s">
        <v>129</v>
      </c>
      <c r="D109" s="142" t="s">
        <v>130</v>
      </c>
      <c r="E109" s="143"/>
      <c r="F109" s="143"/>
    </row>
    <row r="110" spans="1:6" s="139" customFormat="1" ht="15.75" customHeight="1" hidden="1">
      <c r="A110" s="134"/>
      <c r="B110" s="140"/>
      <c r="C110" s="145" t="s">
        <v>199</v>
      </c>
      <c r="D110" s="142" t="s">
        <v>200</v>
      </c>
      <c r="E110" s="143"/>
      <c r="F110" s="143"/>
    </row>
    <row r="111" spans="1:6" s="139" customFormat="1" ht="14.25" customHeight="1" hidden="1" thickBot="1">
      <c r="A111" s="163"/>
      <c r="B111" s="164"/>
      <c r="C111" s="165"/>
      <c r="D111" s="166"/>
      <c r="E111" s="167"/>
      <c r="F111" s="167"/>
    </row>
    <row r="112" spans="1:6" s="121" customFormat="1" ht="22.5" customHeight="1" hidden="1">
      <c r="A112" s="532" t="s">
        <v>107</v>
      </c>
      <c r="B112" s="534" t="s">
        <v>108</v>
      </c>
      <c r="C112" s="534" t="s">
        <v>109</v>
      </c>
      <c r="D112" s="534" t="s">
        <v>110</v>
      </c>
      <c r="E112" s="530" t="s">
        <v>111</v>
      </c>
      <c r="F112" s="530" t="s">
        <v>112</v>
      </c>
    </row>
    <row r="113" spans="1:6" s="121" customFormat="1" ht="15" customHeight="1" hidden="1" thickBot="1">
      <c r="A113" s="533"/>
      <c r="B113" s="531"/>
      <c r="C113" s="531"/>
      <c r="D113" s="531"/>
      <c r="E113" s="531"/>
      <c r="F113" s="531"/>
    </row>
    <row r="114" spans="1:6" s="123" customFormat="1" ht="7.5" customHeight="1" hidden="1">
      <c r="A114" s="168">
        <v>1</v>
      </c>
      <c r="B114" s="168">
        <v>2</v>
      </c>
      <c r="C114" s="168">
        <v>3</v>
      </c>
      <c r="D114" s="168">
        <v>3</v>
      </c>
      <c r="E114" s="168">
        <v>4</v>
      </c>
      <c r="F114" s="168">
        <v>5</v>
      </c>
    </row>
    <row r="115" spans="1:6" s="133" customFormat="1" ht="22.5" customHeight="1" hidden="1">
      <c r="A115" s="264"/>
      <c r="B115" s="147">
        <v>75023</v>
      </c>
      <c r="C115" s="147"/>
      <c r="D115" s="147" t="s">
        <v>201</v>
      </c>
      <c r="E115" s="148">
        <f>E130</f>
        <v>0</v>
      </c>
      <c r="F115" s="148">
        <f>SUM(F119:F147)-F141</f>
        <v>0</v>
      </c>
    </row>
    <row r="116" spans="1:6" s="139" customFormat="1" ht="25.5" hidden="1">
      <c r="A116" s="193"/>
      <c r="B116" s="188"/>
      <c r="C116" s="136" t="s">
        <v>202</v>
      </c>
      <c r="D116" s="156" t="s">
        <v>203</v>
      </c>
      <c r="E116" s="154"/>
      <c r="F116" s="138"/>
    </row>
    <row r="117" spans="1:6" s="139" customFormat="1" ht="19.5" customHeight="1" hidden="1">
      <c r="A117" s="144"/>
      <c r="B117" s="152"/>
      <c r="C117" s="141" t="s">
        <v>135</v>
      </c>
      <c r="D117" s="182" t="s">
        <v>136</v>
      </c>
      <c r="E117" s="151"/>
      <c r="F117" s="143"/>
    </row>
    <row r="118" spans="1:6" s="139" customFormat="1" ht="38.25" hidden="1">
      <c r="A118" s="134"/>
      <c r="B118" s="149"/>
      <c r="C118" s="149">
        <v>6298</v>
      </c>
      <c r="D118" s="150" t="s">
        <v>138</v>
      </c>
      <c r="E118" s="151"/>
      <c r="F118" s="143"/>
    </row>
    <row r="119" spans="1:6" s="139" customFormat="1" ht="17.25" customHeight="1" hidden="1">
      <c r="A119" s="134"/>
      <c r="B119" s="140"/>
      <c r="C119" s="141" t="s">
        <v>204</v>
      </c>
      <c r="D119" s="142" t="s">
        <v>205</v>
      </c>
      <c r="E119" s="143"/>
      <c r="F119" s="143"/>
    </row>
    <row r="120" spans="1:6" s="139" customFormat="1" ht="17.25" customHeight="1" hidden="1">
      <c r="A120" s="134"/>
      <c r="B120" s="140"/>
      <c r="C120" s="141" t="s">
        <v>117</v>
      </c>
      <c r="D120" s="142" t="s">
        <v>118</v>
      </c>
      <c r="E120" s="143"/>
      <c r="F120" s="143"/>
    </row>
    <row r="121" spans="1:6" s="139" customFormat="1" ht="17.25" customHeight="1" hidden="1">
      <c r="A121" s="134"/>
      <c r="B121" s="140"/>
      <c r="C121" s="141" t="s">
        <v>119</v>
      </c>
      <c r="D121" s="142" t="s">
        <v>120</v>
      </c>
      <c r="E121" s="143"/>
      <c r="F121" s="143"/>
    </row>
    <row r="122" spans="1:6" s="139" customFormat="1" ht="17.25" customHeight="1" hidden="1">
      <c r="A122" s="134"/>
      <c r="B122" s="140"/>
      <c r="C122" s="141" t="s">
        <v>121</v>
      </c>
      <c r="D122" s="142" t="s">
        <v>122</v>
      </c>
      <c r="E122" s="143"/>
      <c r="F122" s="143"/>
    </row>
    <row r="123" spans="1:6" s="139" customFormat="1" ht="17.25" customHeight="1" hidden="1">
      <c r="A123" s="134"/>
      <c r="B123" s="140"/>
      <c r="C123" s="141" t="s">
        <v>123</v>
      </c>
      <c r="D123" s="142" t="s">
        <v>124</v>
      </c>
      <c r="E123" s="143"/>
      <c r="F123" s="143"/>
    </row>
    <row r="124" spans="1:6" s="139" customFormat="1" ht="17.25" customHeight="1" hidden="1">
      <c r="A124" s="134"/>
      <c r="B124" s="140"/>
      <c r="C124" s="141" t="s">
        <v>206</v>
      </c>
      <c r="D124" s="142" t="s">
        <v>207</v>
      </c>
      <c r="E124" s="143"/>
      <c r="F124" s="143"/>
    </row>
    <row r="125" spans="1:6" s="139" customFormat="1" ht="17.25" customHeight="1" hidden="1">
      <c r="A125" s="134"/>
      <c r="B125" s="140"/>
      <c r="C125" s="141" t="s">
        <v>125</v>
      </c>
      <c r="D125" s="142" t="s">
        <v>126</v>
      </c>
      <c r="E125" s="143"/>
      <c r="F125" s="143"/>
    </row>
    <row r="126" spans="1:6" s="139" customFormat="1" ht="17.25" customHeight="1" hidden="1">
      <c r="A126" s="134"/>
      <c r="B126" s="140"/>
      <c r="C126" s="141" t="s">
        <v>127</v>
      </c>
      <c r="D126" s="142" t="s">
        <v>128</v>
      </c>
      <c r="E126" s="143"/>
      <c r="F126" s="143"/>
    </row>
    <row r="127" spans="1:6" s="139" customFormat="1" ht="17.25" customHeight="1" hidden="1">
      <c r="A127" s="134"/>
      <c r="B127" s="140"/>
      <c r="C127" s="141" t="s">
        <v>163</v>
      </c>
      <c r="D127" s="142" t="s">
        <v>164</v>
      </c>
      <c r="E127" s="143"/>
      <c r="F127" s="143"/>
    </row>
    <row r="128" spans="1:6" s="139" customFormat="1" ht="17.25" customHeight="1" hidden="1">
      <c r="A128" s="134"/>
      <c r="B128" s="140"/>
      <c r="C128" s="141" t="s">
        <v>172</v>
      </c>
      <c r="D128" s="142" t="s">
        <v>173</v>
      </c>
      <c r="E128" s="143"/>
      <c r="F128" s="143"/>
    </row>
    <row r="129" spans="1:6" s="139" customFormat="1" ht="17.25" customHeight="1" hidden="1">
      <c r="A129" s="134"/>
      <c r="B129" s="140"/>
      <c r="C129" s="141" t="s">
        <v>208</v>
      </c>
      <c r="D129" s="142" t="s">
        <v>209</v>
      </c>
      <c r="E129" s="143"/>
      <c r="F129" s="143"/>
    </row>
    <row r="130" spans="1:6" s="139" customFormat="1" ht="19.5" customHeight="1" hidden="1">
      <c r="A130" s="271"/>
      <c r="B130" s="267"/>
      <c r="C130" s="141"/>
      <c r="D130" s="473" t="s">
        <v>339</v>
      </c>
      <c r="E130" s="192"/>
      <c r="F130" s="192"/>
    </row>
    <row r="131" spans="1:6" s="139" customFormat="1" ht="13.5" customHeight="1" hidden="1">
      <c r="A131" s="403"/>
      <c r="B131" s="427"/>
      <c r="C131" s="432" t="s">
        <v>197</v>
      </c>
      <c r="D131" s="433" t="s">
        <v>451</v>
      </c>
      <c r="E131" s="429"/>
      <c r="F131" s="162"/>
    </row>
    <row r="132" spans="1:6" s="139" customFormat="1" ht="17.25" customHeight="1" hidden="1">
      <c r="A132" s="193"/>
      <c r="B132" s="140"/>
      <c r="C132" s="141" t="s">
        <v>129</v>
      </c>
      <c r="D132" s="142" t="s">
        <v>130</v>
      </c>
      <c r="E132" s="143"/>
      <c r="F132" s="143"/>
    </row>
    <row r="133" spans="1:6" s="139" customFormat="1" ht="17.25" customHeight="1" hidden="1">
      <c r="A133" s="134"/>
      <c r="B133" s="140"/>
      <c r="C133" s="141" t="s">
        <v>210</v>
      </c>
      <c r="D133" s="142" t="s">
        <v>211</v>
      </c>
      <c r="E133" s="143"/>
      <c r="F133" s="143"/>
    </row>
    <row r="134" spans="1:6" s="139" customFormat="1" ht="25.5" hidden="1">
      <c r="A134" s="134"/>
      <c r="B134" s="140"/>
      <c r="C134" s="141" t="s">
        <v>212</v>
      </c>
      <c r="D134" s="150" t="s">
        <v>213</v>
      </c>
      <c r="E134" s="143"/>
      <c r="F134" s="143"/>
    </row>
    <row r="135" spans="1:6" s="139" customFormat="1" ht="25.5" hidden="1">
      <c r="A135" s="134"/>
      <c r="B135" s="140"/>
      <c r="C135" s="141" t="s">
        <v>214</v>
      </c>
      <c r="D135" s="150" t="s">
        <v>215</v>
      </c>
      <c r="E135" s="143"/>
      <c r="F135" s="143"/>
    </row>
    <row r="136" spans="1:6" s="139" customFormat="1" ht="25.5" hidden="1">
      <c r="A136" s="134"/>
      <c r="B136" s="140"/>
      <c r="C136" s="141" t="s">
        <v>182</v>
      </c>
      <c r="D136" s="150" t="s">
        <v>183</v>
      </c>
      <c r="E136" s="143"/>
      <c r="F136" s="143"/>
    </row>
    <row r="137" spans="1:6" s="139" customFormat="1" ht="16.5" customHeight="1" hidden="1">
      <c r="A137" s="134"/>
      <c r="B137" s="140"/>
      <c r="C137" s="141" t="s">
        <v>199</v>
      </c>
      <c r="D137" s="142" t="s">
        <v>200</v>
      </c>
      <c r="E137" s="143"/>
      <c r="F137" s="143"/>
    </row>
    <row r="138" spans="1:6" s="139" customFormat="1" ht="16.5" customHeight="1" hidden="1">
      <c r="A138" s="134"/>
      <c r="B138" s="140"/>
      <c r="C138" s="141" t="s">
        <v>167</v>
      </c>
      <c r="D138" s="142" t="s">
        <v>168</v>
      </c>
      <c r="E138" s="143"/>
      <c r="F138" s="143"/>
    </row>
    <row r="139" spans="1:6" s="139" customFormat="1" ht="14.25" customHeight="1" hidden="1">
      <c r="A139" s="158"/>
      <c r="B139" s="189"/>
      <c r="C139" s="190" t="s">
        <v>131</v>
      </c>
      <c r="D139" s="191" t="s">
        <v>132</v>
      </c>
      <c r="E139" s="192"/>
      <c r="F139" s="192"/>
    </row>
    <row r="140" spans="1:6" s="139" customFormat="1" ht="12" customHeight="1" hidden="1">
      <c r="A140" s="163"/>
      <c r="B140" s="164"/>
      <c r="C140" s="165"/>
      <c r="D140" s="166"/>
      <c r="E140" s="167"/>
      <c r="F140" s="167"/>
    </row>
    <row r="141" spans="1:6" s="123" customFormat="1" ht="7.5" customHeight="1" hidden="1">
      <c r="A141" s="168">
        <v>1</v>
      </c>
      <c r="B141" s="168">
        <v>2</v>
      </c>
      <c r="C141" s="168">
        <v>3</v>
      </c>
      <c r="D141" s="168">
        <v>4</v>
      </c>
      <c r="E141" s="168"/>
      <c r="F141" s="168">
        <v>6</v>
      </c>
    </row>
    <row r="142" spans="1:6" s="139" customFormat="1" ht="25.5" hidden="1">
      <c r="A142" s="193"/>
      <c r="B142" s="135"/>
      <c r="C142" s="136" t="s">
        <v>216</v>
      </c>
      <c r="D142" s="156" t="s">
        <v>217</v>
      </c>
      <c r="E142" s="138"/>
      <c r="F142" s="138"/>
    </row>
    <row r="143" spans="1:6" s="139" customFormat="1" ht="25.5" hidden="1">
      <c r="A143" s="134"/>
      <c r="B143" s="140"/>
      <c r="C143" s="141" t="s">
        <v>218</v>
      </c>
      <c r="D143" s="150" t="s">
        <v>219</v>
      </c>
      <c r="E143" s="143"/>
      <c r="F143" s="143"/>
    </row>
    <row r="144" spans="1:6" s="139" customFormat="1" ht="19.5" customHeight="1" hidden="1">
      <c r="A144" s="134"/>
      <c r="B144" s="140"/>
      <c r="C144" s="141" t="s">
        <v>139</v>
      </c>
      <c r="D144" s="142" t="s">
        <v>140</v>
      </c>
      <c r="E144" s="143"/>
      <c r="F144" s="143"/>
    </row>
    <row r="145" spans="1:6" s="139" customFormat="1" ht="25.5" hidden="1">
      <c r="A145" s="134"/>
      <c r="B145" s="140"/>
      <c r="C145" s="141" t="s">
        <v>220</v>
      </c>
      <c r="D145" s="150" t="s">
        <v>221</v>
      </c>
      <c r="E145" s="143"/>
      <c r="F145" s="143"/>
    </row>
    <row r="146" spans="1:6" s="139" customFormat="1" ht="17.25" customHeight="1" hidden="1">
      <c r="A146" s="134"/>
      <c r="B146" s="140"/>
      <c r="C146" s="141" t="s">
        <v>141</v>
      </c>
      <c r="D146" s="142" t="s">
        <v>140</v>
      </c>
      <c r="E146" s="143"/>
      <c r="F146" s="143"/>
    </row>
    <row r="147" spans="1:6" s="139" customFormat="1" ht="17.25" customHeight="1" hidden="1">
      <c r="A147" s="134"/>
      <c r="B147" s="140"/>
      <c r="C147" s="145" t="s">
        <v>222</v>
      </c>
      <c r="D147" s="142" t="s">
        <v>140</v>
      </c>
      <c r="E147" s="143"/>
      <c r="F147" s="143"/>
    </row>
    <row r="148" spans="1:6" s="133" customFormat="1" ht="19.5" customHeight="1" hidden="1">
      <c r="A148" s="264"/>
      <c r="B148" s="147">
        <v>75095</v>
      </c>
      <c r="C148" s="268"/>
      <c r="D148" s="147" t="s">
        <v>150</v>
      </c>
      <c r="E148" s="148"/>
      <c r="F148" s="148">
        <f>F149</f>
        <v>0</v>
      </c>
    </row>
    <row r="149" spans="1:6" s="139" customFormat="1" ht="20.25" customHeight="1" hidden="1">
      <c r="A149" s="271"/>
      <c r="B149" s="164"/>
      <c r="C149" s="277" t="s">
        <v>125</v>
      </c>
      <c r="D149" s="296" t="s">
        <v>363</v>
      </c>
      <c r="E149" s="221"/>
      <c r="F149" s="221"/>
    </row>
    <row r="150" spans="1:6" s="139" customFormat="1" ht="13.5" customHeight="1" hidden="1">
      <c r="A150" s="271"/>
      <c r="B150" s="164"/>
      <c r="C150" s="278" t="s">
        <v>127</v>
      </c>
      <c r="D150" s="317" t="s">
        <v>416</v>
      </c>
      <c r="E150" s="298"/>
      <c r="F150" s="138"/>
    </row>
    <row r="151" spans="1:6" s="139" customFormat="1" ht="13.5" customHeight="1" hidden="1">
      <c r="A151" s="403"/>
      <c r="B151" s="427"/>
      <c r="C151" s="432" t="s">
        <v>197</v>
      </c>
      <c r="D151" s="433" t="s">
        <v>436</v>
      </c>
      <c r="E151" s="434"/>
      <c r="F151" s="192"/>
    </row>
    <row r="152" spans="1:6" s="133" customFormat="1" ht="22.5" customHeight="1" hidden="1">
      <c r="A152" s="264"/>
      <c r="B152" s="147">
        <v>75075</v>
      </c>
      <c r="C152" s="268"/>
      <c r="D152" s="147" t="s">
        <v>223</v>
      </c>
      <c r="E152" s="148">
        <f>E153</f>
        <v>0</v>
      </c>
      <c r="F152" s="148">
        <f>SUM(F153:F160)</f>
        <v>0</v>
      </c>
    </row>
    <row r="153" spans="1:6" s="139" customFormat="1" ht="15" customHeight="1" hidden="1">
      <c r="A153" s="271"/>
      <c r="B153" s="164"/>
      <c r="C153" s="277" t="s">
        <v>125</v>
      </c>
      <c r="D153" s="296" t="s">
        <v>336</v>
      </c>
      <c r="E153" s="221">
        <f>E154+E155</f>
        <v>0</v>
      </c>
      <c r="F153" s="221"/>
    </row>
    <row r="154" spans="1:6" s="139" customFormat="1" ht="17.25" customHeight="1" hidden="1">
      <c r="A154" s="403"/>
      <c r="B154" s="427"/>
      <c r="C154" s="276"/>
      <c r="D154" s="433" t="s">
        <v>442</v>
      </c>
      <c r="E154" s="444"/>
      <c r="F154" s="162"/>
    </row>
    <row r="155" spans="1:6" s="139" customFormat="1" ht="17.25" customHeight="1" hidden="1">
      <c r="A155" s="193"/>
      <c r="B155" s="135"/>
      <c r="C155" s="136" t="s">
        <v>129</v>
      </c>
      <c r="D155" s="137" t="s">
        <v>130</v>
      </c>
      <c r="E155" s="138"/>
      <c r="F155" s="138"/>
    </row>
    <row r="156" spans="1:6" s="139" customFormat="1" ht="17.25" customHeight="1" hidden="1" thickBot="1">
      <c r="A156" s="134"/>
      <c r="B156" s="140"/>
      <c r="C156" s="145" t="s">
        <v>167</v>
      </c>
      <c r="D156" s="142" t="s">
        <v>168</v>
      </c>
      <c r="E156" s="143"/>
      <c r="F156" s="143"/>
    </row>
    <row r="157" spans="1:6" s="128" customFormat="1" ht="54.75" customHeight="1" hidden="1" thickBot="1">
      <c r="A157" s="126">
        <v>751</v>
      </c>
      <c r="B157" s="537" t="s">
        <v>224</v>
      </c>
      <c r="C157" s="538"/>
      <c r="D157" s="539"/>
      <c r="E157" s="127">
        <f>E158+E163</f>
        <v>0</v>
      </c>
      <c r="F157" s="127">
        <f>F158+F163</f>
        <v>0</v>
      </c>
    </row>
    <row r="158" spans="1:6" s="133" customFormat="1" ht="28.5" hidden="1">
      <c r="A158" s="176"/>
      <c r="B158" s="131">
        <v>75101</v>
      </c>
      <c r="C158" s="131"/>
      <c r="D158" s="195" t="s">
        <v>225</v>
      </c>
      <c r="E158" s="132">
        <f>E159</f>
        <v>0</v>
      </c>
      <c r="F158" s="132">
        <f>SUM(F160:F162)</f>
        <v>0</v>
      </c>
    </row>
    <row r="159" spans="1:6" s="139" customFormat="1" ht="51" hidden="1">
      <c r="A159" s="144"/>
      <c r="B159" s="186"/>
      <c r="C159" s="136" t="s">
        <v>190</v>
      </c>
      <c r="D159" s="178" t="s">
        <v>191</v>
      </c>
      <c r="E159" s="154"/>
      <c r="F159" s="138"/>
    </row>
    <row r="160" spans="1:6" s="139" customFormat="1" ht="17.25" customHeight="1" hidden="1">
      <c r="A160" s="134"/>
      <c r="B160" s="140"/>
      <c r="C160" s="141" t="s">
        <v>121</v>
      </c>
      <c r="D160" s="142" t="s">
        <v>122</v>
      </c>
      <c r="E160" s="143"/>
      <c r="F160" s="143"/>
    </row>
    <row r="161" spans="1:6" s="139" customFormat="1" ht="17.25" customHeight="1" hidden="1">
      <c r="A161" s="134"/>
      <c r="B161" s="140"/>
      <c r="C161" s="141" t="s">
        <v>123</v>
      </c>
      <c r="D161" s="142" t="s">
        <v>124</v>
      </c>
      <c r="E161" s="143"/>
      <c r="F161" s="143"/>
    </row>
    <row r="162" spans="1:6" s="139" customFormat="1" ht="17.25" customHeight="1" hidden="1">
      <c r="A162" s="134"/>
      <c r="B162" s="140"/>
      <c r="C162" s="145" t="s">
        <v>125</v>
      </c>
      <c r="D162" s="142" t="s">
        <v>126</v>
      </c>
      <c r="E162" s="143"/>
      <c r="F162" s="143"/>
    </row>
    <row r="163" spans="1:6" s="133" customFormat="1" ht="54" customHeight="1" hidden="1">
      <c r="A163" s="187"/>
      <c r="B163" s="328">
        <v>75109</v>
      </c>
      <c r="C163" s="328"/>
      <c r="D163" s="337" t="s">
        <v>226</v>
      </c>
      <c r="E163" s="329">
        <f>E164</f>
        <v>0</v>
      </c>
      <c r="F163" s="329">
        <f>SUM(F167:F173)</f>
        <v>0</v>
      </c>
    </row>
    <row r="164" spans="1:6" s="139" customFormat="1" ht="21" customHeight="1" hidden="1">
      <c r="A164" s="271"/>
      <c r="B164" s="285"/>
      <c r="C164" s="165"/>
      <c r="D164" s="330" t="s">
        <v>336</v>
      </c>
      <c r="E164" s="331">
        <f>E165+E166</f>
        <v>0</v>
      </c>
      <c r="F164" s="221"/>
    </row>
    <row r="165" spans="1:6" s="139" customFormat="1" ht="21" customHeight="1" hidden="1">
      <c r="A165" s="271"/>
      <c r="B165" s="285"/>
      <c r="C165" s="165"/>
      <c r="D165" s="335" t="s">
        <v>364</v>
      </c>
      <c r="E165" s="336"/>
      <c r="F165" s="322"/>
    </row>
    <row r="166" spans="1:6" s="139" customFormat="1" ht="21" customHeight="1" hidden="1">
      <c r="A166" s="271"/>
      <c r="B166" s="285"/>
      <c r="C166" s="165"/>
      <c r="D166" s="332" t="s">
        <v>362</v>
      </c>
      <c r="E166" s="334"/>
      <c r="F166" s="138"/>
    </row>
    <row r="167" spans="1:6" s="139" customFormat="1" ht="19.5" customHeight="1" hidden="1">
      <c r="A167" s="271"/>
      <c r="B167" s="164"/>
      <c r="C167" s="165" t="s">
        <v>195</v>
      </c>
      <c r="D167" s="327" t="s">
        <v>196</v>
      </c>
      <c r="E167" s="333"/>
      <c r="F167" s="138"/>
    </row>
    <row r="168" spans="1:6" s="139" customFormat="1" ht="19.5" customHeight="1" hidden="1">
      <c r="A168" s="271"/>
      <c r="B168" s="164"/>
      <c r="C168" s="165" t="s">
        <v>121</v>
      </c>
      <c r="D168" s="327" t="s">
        <v>122</v>
      </c>
      <c r="E168" s="333"/>
      <c r="F168" s="138"/>
    </row>
    <row r="169" spans="1:6" s="139" customFormat="1" ht="19.5" customHeight="1" hidden="1">
      <c r="A169" s="271"/>
      <c r="B169" s="164"/>
      <c r="C169" s="165" t="s">
        <v>123</v>
      </c>
      <c r="D169" s="327" t="s">
        <v>124</v>
      </c>
      <c r="E169" s="333"/>
      <c r="F169" s="138"/>
    </row>
    <row r="170" spans="1:6" s="139" customFormat="1" ht="19.5" customHeight="1" hidden="1">
      <c r="A170" s="271"/>
      <c r="B170" s="164"/>
      <c r="C170" s="165" t="s">
        <v>125</v>
      </c>
      <c r="D170" s="327" t="s">
        <v>126</v>
      </c>
      <c r="E170" s="333"/>
      <c r="F170" s="138"/>
    </row>
    <row r="171" spans="1:6" s="139" customFormat="1" ht="19.5" customHeight="1" hidden="1">
      <c r="A171" s="271"/>
      <c r="B171" s="164"/>
      <c r="C171" s="165" t="s">
        <v>127</v>
      </c>
      <c r="D171" s="327" t="s">
        <v>128</v>
      </c>
      <c r="E171" s="333"/>
      <c r="F171" s="138"/>
    </row>
    <row r="172" spans="1:6" s="139" customFormat="1" ht="19.5" customHeight="1" hidden="1">
      <c r="A172" s="271"/>
      <c r="B172" s="164"/>
      <c r="C172" s="165" t="s">
        <v>163</v>
      </c>
      <c r="D172" s="327" t="s">
        <v>164</v>
      </c>
      <c r="E172" s="333"/>
      <c r="F172" s="138"/>
    </row>
    <row r="173" spans="1:6" s="139" customFormat="1" ht="19.5" customHeight="1" hidden="1" thickBot="1">
      <c r="A173" s="193"/>
      <c r="B173" s="135"/>
      <c r="C173" s="155" t="s">
        <v>129</v>
      </c>
      <c r="D173" s="137" t="s">
        <v>130</v>
      </c>
      <c r="E173" s="138"/>
      <c r="F173" s="138"/>
    </row>
    <row r="174" spans="1:6" s="128" customFormat="1" ht="23.25" customHeight="1" hidden="1" thickBot="1">
      <c r="A174" s="197">
        <v>752</v>
      </c>
      <c r="B174" s="172"/>
      <c r="C174" s="126"/>
      <c r="D174" s="194" t="s">
        <v>227</v>
      </c>
      <c r="E174" s="127">
        <f>E175</f>
        <v>0</v>
      </c>
      <c r="F174" s="127">
        <f>F175</f>
        <v>0</v>
      </c>
    </row>
    <row r="175" spans="1:6" s="133" customFormat="1" ht="23.25" customHeight="1" hidden="1">
      <c r="A175" s="171"/>
      <c r="B175" s="198">
        <v>75212</v>
      </c>
      <c r="C175" s="198"/>
      <c r="D175" s="199" t="s">
        <v>228</v>
      </c>
      <c r="E175" s="200">
        <f>SUM(E176:E179)-E177</f>
        <v>0</v>
      </c>
      <c r="F175" s="200">
        <f>SUM(F176:F179)-F177</f>
        <v>0</v>
      </c>
    </row>
    <row r="176" spans="1:6" s="139" customFormat="1" ht="51" hidden="1">
      <c r="A176" s="158"/>
      <c r="B176" s="201"/>
      <c r="C176" s="190" t="s">
        <v>190</v>
      </c>
      <c r="D176" s="202" t="s">
        <v>191</v>
      </c>
      <c r="E176" s="192"/>
      <c r="F176" s="192"/>
    </row>
    <row r="177" spans="1:6" s="123" customFormat="1" ht="7.5" customHeight="1" hidden="1">
      <c r="A177" s="168">
        <v>1</v>
      </c>
      <c r="B177" s="168">
        <v>2</v>
      </c>
      <c r="C177" s="168">
        <v>3</v>
      </c>
      <c r="D177" s="168">
        <v>4</v>
      </c>
      <c r="E177" s="168">
        <v>5</v>
      </c>
      <c r="F177" s="168">
        <v>6</v>
      </c>
    </row>
    <row r="178" spans="1:6" s="139" customFormat="1" ht="38.25" hidden="1">
      <c r="A178" s="203"/>
      <c r="B178" s="204"/>
      <c r="C178" s="160" t="s">
        <v>170</v>
      </c>
      <c r="D178" s="161" t="s">
        <v>171</v>
      </c>
      <c r="E178" s="162"/>
      <c r="F178" s="162"/>
    </row>
    <row r="179" spans="1:6" s="139" customFormat="1" ht="16.5" customHeight="1" hidden="1" thickBot="1">
      <c r="A179" s="193"/>
      <c r="B179" s="205"/>
      <c r="C179" s="155" t="s">
        <v>129</v>
      </c>
      <c r="D179" s="156" t="s">
        <v>130</v>
      </c>
      <c r="E179" s="138"/>
      <c r="F179" s="138"/>
    </row>
    <row r="180" spans="1:6" s="128" customFormat="1" ht="31.5" customHeight="1" hidden="1" thickBot="1">
      <c r="A180" s="197">
        <v>754</v>
      </c>
      <c r="B180" s="537" t="s">
        <v>229</v>
      </c>
      <c r="C180" s="538"/>
      <c r="D180" s="539"/>
      <c r="E180" s="127">
        <f>E183</f>
        <v>0</v>
      </c>
      <c r="F180" s="127">
        <f>F200+F181+F183+F206</f>
        <v>0</v>
      </c>
    </row>
    <row r="181" spans="1:6" s="133" customFormat="1" ht="21" customHeight="1" hidden="1">
      <c r="A181" s="171"/>
      <c r="B181" s="131">
        <v>75403</v>
      </c>
      <c r="C181" s="131"/>
      <c r="D181" s="195" t="s">
        <v>230</v>
      </c>
      <c r="E181" s="132">
        <f>E182</f>
        <v>0</v>
      </c>
      <c r="F181" s="132">
        <f>F182</f>
        <v>0</v>
      </c>
    </row>
    <row r="182" spans="1:6" s="139" customFormat="1" ht="21.75" customHeight="1" hidden="1">
      <c r="A182" s="134"/>
      <c r="B182" s="188"/>
      <c r="C182" s="155" t="s">
        <v>127</v>
      </c>
      <c r="D182" s="156" t="s">
        <v>128</v>
      </c>
      <c r="E182" s="138"/>
      <c r="F182" s="138"/>
    </row>
    <row r="183" spans="1:6" s="133" customFormat="1" ht="21" customHeight="1" hidden="1">
      <c r="A183" s="264"/>
      <c r="B183" s="281">
        <v>75412</v>
      </c>
      <c r="C183" s="268"/>
      <c r="D183" s="206" t="s">
        <v>231</v>
      </c>
      <c r="E183" s="148">
        <f>E184+E197</f>
        <v>0</v>
      </c>
      <c r="F183" s="148">
        <f>SUM(F187:F199)</f>
        <v>0</v>
      </c>
    </row>
    <row r="184" spans="1:6" s="139" customFormat="1" ht="22.5" customHeight="1" hidden="1">
      <c r="A184" s="271"/>
      <c r="B184" s="164"/>
      <c r="C184" s="277" t="s">
        <v>125</v>
      </c>
      <c r="D184" s="296" t="s">
        <v>336</v>
      </c>
      <c r="E184" s="221"/>
      <c r="F184" s="221"/>
    </row>
    <row r="185" spans="1:6" s="139" customFormat="1" ht="12.75" hidden="1">
      <c r="A185" s="271"/>
      <c r="B185" s="164"/>
      <c r="C185" s="278" t="s">
        <v>127</v>
      </c>
      <c r="D185" s="317" t="s">
        <v>459</v>
      </c>
      <c r="E185" s="298"/>
      <c r="F185" s="138"/>
    </row>
    <row r="186" spans="1:6" s="139" customFormat="1" ht="38.25" hidden="1">
      <c r="A186" s="271"/>
      <c r="B186" s="280"/>
      <c r="C186" s="276" t="s">
        <v>170</v>
      </c>
      <c r="D186" s="161" t="s">
        <v>171</v>
      </c>
      <c r="E186" s="162"/>
      <c r="F186" s="162"/>
    </row>
    <row r="187" spans="1:6" s="139" customFormat="1" ht="16.5" customHeight="1" hidden="1">
      <c r="A187" s="271"/>
      <c r="B187" s="164"/>
      <c r="C187" s="277" t="s">
        <v>195</v>
      </c>
      <c r="D187" s="137" t="s">
        <v>196</v>
      </c>
      <c r="E187" s="138"/>
      <c r="F187" s="138"/>
    </row>
    <row r="188" spans="1:6" s="139" customFormat="1" ht="16.5" customHeight="1" hidden="1">
      <c r="A188" s="271"/>
      <c r="B188" s="164"/>
      <c r="C188" s="278" t="s">
        <v>121</v>
      </c>
      <c r="D188" s="142" t="s">
        <v>122</v>
      </c>
      <c r="E188" s="143"/>
      <c r="F188" s="143"/>
    </row>
    <row r="189" spans="1:6" s="139" customFormat="1" ht="16.5" customHeight="1" hidden="1">
      <c r="A189" s="271"/>
      <c r="B189" s="164"/>
      <c r="C189" s="278" t="s">
        <v>125</v>
      </c>
      <c r="D189" s="142" t="s">
        <v>126</v>
      </c>
      <c r="E189" s="143"/>
      <c r="F189" s="143"/>
    </row>
    <row r="190" spans="1:6" s="139" customFormat="1" ht="16.5" customHeight="1" hidden="1">
      <c r="A190" s="271"/>
      <c r="B190" s="164"/>
      <c r="C190" s="278" t="s">
        <v>127</v>
      </c>
      <c r="D190" s="142" t="s">
        <v>128</v>
      </c>
      <c r="E190" s="143"/>
      <c r="F190" s="143"/>
    </row>
    <row r="191" spans="1:6" s="139" customFormat="1" ht="16.5" customHeight="1" hidden="1">
      <c r="A191" s="271"/>
      <c r="B191" s="164"/>
      <c r="C191" s="278" t="s">
        <v>197</v>
      </c>
      <c r="D191" s="142" t="s">
        <v>198</v>
      </c>
      <c r="E191" s="143"/>
      <c r="F191" s="143"/>
    </row>
    <row r="192" spans="1:6" s="139" customFormat="1" ht="16.5" customHeight="1" hidden="1">
      <c r="A192" s="271"/>
      <c r="B192" s="164"/>
      <c r="C192" s="278" t="s">
        <v>163</v>
      </c>
      <c r="D192" s="142" t="s">
        <v>164</v>
      </c>
      <c r="E192" s="143"/>
      <c r="F192" s="143"/>
    </row>
    <row r="193" spans="1:6" s="139" customFormat="1" ht="16.5" customHeight="1" hidden="1">
      <c r="A193" s="271"/>
      <c r="B193" s="164"/>
      <c r="C193" s="278" t="s">
        <v>172</v>
      </c>
      <c r="D193" s="142" t="s">
        <v>173</v>
      </c>
      <c r="E193" s="143"/>
      <c r="F193" s="143"/>
    </row>
    <row r="194" spans="1:6" s="139" customFormat="1" ht="16.5" customHeight="1" hidden="1">
      <c r="A194" s="271"/>
      <c r="B194" s="164"/>
      <c r="C194" s="278" t="s">
        <v>129</v>
      </c>
      <c r="D194" s="142" t="s">
        <v>130</v>
      </c>
      <c r="E194" s="143"/>
      <c r="F194" s="143"/>
    </row>
    <row r="195" spans="1:6" s="139" customFormat="1" ht="16.5" customHeight="1" hidden="1">
      <c r="A195" s="271"/>
      <c r="B195" s="164"/>
      <c r="C195" s="278" t="s">
        <v>199</v>
      </c>
      <c r="D195" s="142" t="s">
        <v>200</v>
      </c>
      <c r="E195" s="143"/>
      <c r="F195" s="143"/>
    </row>
    <row r="196" spans="1:6" s="139" customFormat="1" ht="16.5" customHeight="1" hidden="1">
      <c r="A196" s="271"/>
      <c r="B196" s="164"/>
      <c r="C196" s="278" t="s">
        <v>167</v>
      </c>
      <c r="D196" s="142" t="s">
        <v>168</v>
      </c>
      <c r="E196" s="143"/>
      <c r="F196" s="143"/>
    </row>
    <row r="197" spans="1:6" s="139" customFormat="1" ht="21.75" customHeight="1" hidden="1">
      <c r="A197" s="271"/>
      <c r="B197" s="164"/>
      <c r="C197" s="278" t="s">
        <v>139</v>
      </c>
      <c r="D197" s="296" t="s">
        <v>335</v>
      </c>
      <c r="E197" s="221"/>
      <c r="F197" s="221"/>
    </row>
    <row r="198" spans="1:6" s="139" customFormat="1" ht="12.75" hidden="1">
      <c r="A198" s="271"/>
      <c r="B198" s="164"/>
      <c r="C198" s="278" t="s">
        <v>127</v>
      </c>
      <c r="D198" s="317"/>
      <c r="E198" s="423"/>
      <c r="F198" s="322"/>
    </row>
    <row r="199" spans="1:6" s="139" customFormat="1" ht="21.75" customHeight="1" hidden="1">
      <c r="A199" s="271"/>
      <c r="B199" s="563" t="s">
        <v>349</v>
      </c>
      <c r="C199" s="563"/>
      <c r="D199" s="564"/>
      <c r="E199" s="429"/>
      <c r="F199" s="431"/>
    </row>
    <row r="200" spans="1:6" s="133" customFormat="1" ht="21" customHeight="1" hidden="1">
      <c r="A200" s="171"/>
      <c r="B200" s="147">
        <v>75414</v>
      </c>
      <c r="C200" s="147"/>
      <c r="D200" s="208" t="s">
        <v>232</v>
      </c>
      <c r="E200" s="148">
        <f>E201</f>
        <v>0</v>
      </c>
      <c r="F200" s="148">
        <f>SUM(F202:F205)</f>
        <v>0</v>
      </c>
    </row>
    <row r="201" spans="1:6" s="139" customFormat="1" ht="51" hidden="1">
      <c r="A201" s="144"/>
      <c r="B201" s="186"/>
      <c r="C201" s="136" t="s">
        <v>190</v>
      </c>
      <c r="D201" s="178" t="s">
        <v>191</v>
      </c>
      <c r="E201" s="154"/>
      <c r="F201" s="138"/>
    </row>
    <row r="202" spans="1:6" s="139" customFormat="1" ht="19.5" customHeight="1" hidden="1">
      <c r="A202" s="144"/>
      <c r="B202" s="152"/>
      <c r="C202" s="141" t="s">
        <v>127</v>
      </c>
      <c r="D202" s="153" t="s">
        <v>128</v>
      </c>
      <c r="E202" s="151"/>
      <c r="F202" s="143"/>
    </row>
    <row r="203" spans="1:6" s="139" customFormat="1" ht="19.5" customHeight="1" hidden="1">
      <c r="A203" s="144"/>
      <c r="B203" s="152"/>
      <c r="C203" s="141" t="s">
        <v>129</v>
      </c>
      <c r="D203" s="153" t="s">
        <v>130</v>
      </c>
      <c r="E203" s="151"/>
      <c r="F203" s="143"/>
    </row>
    <row r="204" spans="1:6" s="139" customFormat="1" ht="25.5" hidden="1">
      <c r="A204" s="144"/>
      <c r="B204" s="152"/>
      <c r="C204" s="141" t="s">
        <v>214</v>
      </c>
      <c r="D204" s="153" t="s">
        <v>215</v>
      </c>
      <c r="E204" s="151"/>
      <c r="F204" s="143"/>
    </row>
    <row r="205" spans="1:6" s="139" customFormat="1" ht="25.5" hidden="1">
      <c r="A205" s="144"/>
      <c r="B205" s="149"/>
      <c r="C205" s="145" t="s">
        <v>216</v>
      </c>
      <c r="D205" s="150" t="s">
        <v>217</v>
      </c>
      <c r="E205" s="143"/>
      <c r="F205" s="143"/>
    </row>
    <row r="206" spans="1:6" s="133" customFormat="1" ht="21" customHeight="1" hidden="1">
      <c r="A206" s="171"/>
      <c r="B206" s="147">
        <v>75495</v>
      </c>
      <c r="C206" s="147"/>
      <c r="D206" s="206" t="s">
        <v>150</v>
      </c>
      <c r="E206" s="148">
        <f>E207</f>
        <v>0</v>
      </c>
      <c r="F206" s="148">
        <f>F207</f>
        <v>0</v>
      </c>
    </row>
    <row r="207" spans="1:6" s="139" customFormat="1" ht="19.5" customHeight="1" hidden="1" thickBot="1">
      <c r="A207" s="134"/>
      <c r="B207" s="188"/>
      <c r="C207" s="155" t="s">
        <v>127</v>
      </c>
      <c r="D207" s="156" t="s">
        <v>128</v>
      </c>
      <c r="E207" s="138"/>
      <c r="F207" s="138"/>
    </row>
    <row r="208" spans="1:6" s="128" customFormat="1" ht="57.75" customHeight="1" hidden="1" thickBot="1">
      <c r="A208" s="126">
        <v>756</v>
      </c>
      <c r="B208" s="537" t="s">
        <v>233</v>
      </c>
      <c r="C208" s="538"/>
      <c r="D208" s="539"/>
      <c r="E208" s="127">
        <f>E209+E211+E221+E232+E235+E238</f>
        <v>0</v>
      </c>
      <c r="F208" s="127">
        <f>F209+F211+F221+F232+F235+F238</f>
        <v>0</v>
      </c>
    </row>
    <row r="209" spans="1:6" s="133" customFormat="1" ht="28.5" hidden="1">
      <c r="A209" s="171"/>
      <c r="B209" s="173">
        <v>75601</v>
      </c>
      <c r="C209" s="173"/>
      <c r="D209" s="208" t="s">
        <v>234</v>
      </c>
      <c r="E209" s="174">
        <f>E210</f>
        <v>0</v>
      </c>
      <c r="F209" s="174">
        <f>F210</f>
        <v>0</v>
      </c>
    </row>
    <row r="210" spans="1:6" s="139" customFormat="1" ht="25.5" hidden="1">
      <c r="A210" s="134"/>
      <c r="B210" s="188"/>
      <c r="C210" s="155" t="s">
        <v>235</v>
      </c>
      <c r="D210" s="156" t="s">
        <v>236</v>
      </c>
      <c r="E210" s="138"/>
      <c r="F210" s="138"/>
    </row>
    <row r="211" spans="1:6" s="133" customFormat="1" ht="42.75" customHeight="1" hidden="1">
      <c r="A211" s="207"/>
      <c r="B211" s="147">
        <v>75615</v>
      </c>
      <c r="C211" s="146"/>
      <c r="D211" s="206" t="s">
        <v>237</v>
      </c>
      <c r="E211" s="148">
        <f>SUM(E212:E220)-E215</f>
        <v>0</v>
      </c>
      <c r="F211" s="148">
        <f>SUM(F212:F220)-F215</f>
        <v>0</v>
      </c>
    </row>
    <row r="212" spans="1:6" s="139" customFormat="1" ht="17.25" customHeight="1" hidden="1">
      <c r="A212" s="134"/>
      <c r="B212" s="188"/>
      <c r="C212" s="136" t="s">
        <v>238</v>
      </c>
      <c r="D212" s="137" t="s">
        <v>239</v>
      </c>
      <c r="E212" s="138"/>
      <c r="F212" s="138"/>
    </row>
    <row r="213" spans="1:6" s="139" customFormat="1" ht="17.25" customHeight="1" hidden="1">
      <c r="A213" s="158"/>
      <c r="B213" s="201"/>
      <c r="C213" s="190" t="s">
        <v>240</v>
      </c>
      <c r="D213" s="191" t="s">
        <v>241</v>
      </c>
      <c r="E213" s="192"/>
      <c r="F213" s="192"/>
    </row>
    <row r="214" spans="1:6" s="139" customFormat="1" ht="8.25" customHeight="1" hidden="1">
      <c r="A214" s="163"/>
      <c r="B214" s="164"/>
      <c r="C214" s="165"/>
      <c r="D214" s="166"/>
      <c r="E214" s="167"/>
      <c r="F214" s="167"/>
    </row>
    <row r="215" spans="1:6" s="123" customFormat="1" ht="7.5" customHeight="1" hidden="1">
      <c r="A215" s="168">
        <v>1</v>
      </c>
      <c r="B215" s="168">
        <v>2</v>
      </c>
      <c r="C215" s="168">
        <v>3</v>
      </c>
      <c r="D215" s="168">
        <v>4</v>
      </c>
      <c r="E215" s="168">
        <v>5</v>
      </c>
      <c r="F215" s="168">
        <v>6</v>
      </c>
    </row>
    <row r="216" spans="1:6" s="139" customFormat="1" ht="17.25" customHeight="1" hidden="1">
      <c r="A216" s="134"/>
      <c r="B216" s="149"/>
      <c r="C216" s="141" t="s">
        <v>242</v>
      </c>
      <c r="D216" s="142" t="s">
        <v>243</v>
      </c>
      <c r="E216" s="143"/>
      <c r="F216" s="143"/>
    </row>
    <row r="217" spans="1:6" s="139" customFormat="1" ht="17.25" customHeight="1" hidden="1">
      <c r="A217" s="144"/>
      <c r="B217" s="152"/>
      <c r="C217" s="141" t="s">
        <v>244</v>
      </c>
      <c r="D217" s="182" t="s">
        <v>245</v>
      </c>
      <c r="E217" s="143"/>
      <c r="F217" s="143"/>
    </row>
    <row r="218" spans="1:6" s="139" customFormat="1" ht="17.25" customHeight="1" hidden="1">
      <c r="A218" s="144"/>
      <c r="B218" s="152"/>
      <c r="C218" s="141" t="s">
        <v>246</v>
      </c>
      <c r="D218" s="182" t="s">
        <v>247</v>
      </c>
      <c r="E218" s="151"/>
      <c r="F218" s="151"/>
    </row>
    <row r="219" spans="1:6" s="139" customFormat="1" ht="17.25" customHeight="1" hidden="1">
      <c r="A219" s="179"/>
      <c r="B219" s="186"/>
      <c r="C219" s="136" t="s">
        <v>178</v>
      </c>
      <c r="D219" s="180" t="s">
        <v>179</v>
      </c>
      <c r="E219" s="138"/>
      <c r="F219" s="138"/>
    </row>
    <row r="220" spans="1:6" s="139" customFormat="1" ht="25.5" hidden="1">
      <c r="A220" s="134"/>
      <c r="B220" s="149"/>
      <c r="C220" s="145" t="s">
        <v>248</v>
      </c>
      <c r="D220" s="150" t="s">
        <v>249</v>
      </c>
      <c r="E220" s="143"/>
      <c r="F220" s="143"/>
    </row>
    <row r="221" spans="1:6" s="133" customFormat="1" ht="60" customHeight="1" hidden="1">
      <c r="A221" s="187"/>
      <c r="B221" s="147">
        <v>75616</v>
      </c>
      <c r="C221" s="146"/>
      <c r="D221" s="206" t="s">
        <v>250</v>
      </c>
      <c r="E221" s="148">
        <f>SUM(E222:E231)</f>
        <v>0</v>
      </c>
      <c r="F221" s="148">
        <f>SUM(F222:F231)</f>
        <v>0</v>
      </c>
    </row>
    <row r="222" spans="1:6" s="139" customFormat="1" ht="16.5" customHeight="1" hidden="1">
      <c r="A222" s="144"/>
      <c r="B222" s="186"/>
      <c r="C222" s="136" t="s">
        <v>238</v>
      </c>
      <c r="D222" s="137" t="s">
        <v>239</v>
      </c>
      <c r="E222" s="138"/>
      <c r="F222" s="138"/>
    </row>
    <row r="223" spans="1:6" s="139" customFormat="1" ht="16.5" customHeight="1" hidden="1">
      <c r="A223" s="134"/>
      <c r="B223" s="149"/>
      <c r="C223" s="141" t="s">
        <v>240</v>
      </c>
      <c r="D223" s="182" t="s">
        <v>241</v>
      </c>
      <c r="E223" s="143"/>
      <c r="F223" s="143"/>
    </row>
    <row r="224" spans="1:6" s="139" customFormat="1" ht="16.5" customHeight="1" hidden="1">
      <c r="A224" s="144"/>
      <c r="B224" s="152"/>
      <c r="C224" s="141" t="s">
        <v>242</v>
      </c>
      <c r="D224" s="142" t="s">
        <v>243</v>
      </c>
      <c r="E224" s="143"/>
      <c r="F224" s="143"/>
    </row>
    <row r="225" spans="1:6" s="139" customFormat="1" ht="16.5" customHeight="1" hidden="1">
      <c r="A225" s="144"/>
      <c r="B225" s="152"/>
      <c r="C225" s="141" t="s">
        <v>244</v>
      </c>
      <c r="D225" s="182" t="s">
        <v>245</v>
      </c>
      <c r="E225" s="143"/>
      <c r="F225" s="143"/>
    </row>
    <row r="226" spans="1:6" s="139" customFormat="1" ht="16.5" customHeight="1" hidden="1">
      <c r="A226" s="144"/>
      <c r="B226" s="152"/>
      <c r="C226" s="141" t="s">
        <v>251</v>
      </c>
      <c r="D226" s="182" t="s">
        <v>252</v>
      </c>
      <c r="E226" s="143"/>
      <c r="F226" s="143"/>
    </row>
    <row r="227" spans="1:6" s="139" customFormat="1" ht="16.5" customHeight="1" hidden="1">
      <c r="A227" s="144"/>
      <c r="B227" s="152"/>
      <c r="C227" s="141" t="s">
        <v>253</v>
      </c>
      <c r="D227" s="182" t="s">
        <v>254</v>
      </c>
      <c r="E227" s="143"/>
      <c r="F227" s="143"/>
    </row>
    <row r="228" spans="1:6" s="139" customFormat="1" ht="25.5" hidden="1">
      <c r="A228" s="179"/>
      <c r="B228" s="186"/>
      <c r="C228" s="136" t="s">
        <v>255</v>
      </c>
      <c r="D228" s="178" t="s">
        <v>256</v>
      </c>
      <c r="E228" s="143"/>
      <c r="F228" s="143"/>
    </row>
    <row r="229" spans="1:6" s="139" customFormat="1" ht="15.75" customHeight="1" hidden="1">
      <c r="A229" s="144"/>
      <c r="B229" s="152"/>
      <c r="C229" s="141" t="s">
        <v>246</v>
      </c>
      <c r="D229" s="182" t="s">
        <v>247</v>
      </c>
      <c r="E229" s="143"/>
      <c r="F229" s="143"/>
    </row>
    <row r="230" spans="1:6" s="139" customFormat="1" ht="15.75" customHeight="1" hidden="1">
      <c r="A230" s="144"/>
      <c r="B230" s="152"/>
      <c r="C230" s="141" t="s">
        <v>178</v>
      </c>
      <c r="D230" s="182" t="s">
        <v>179</v>
      </c>
      <c r="E230" s="143"/>
      <c r="F230" s="143"/>
    </row>
    <row r="231" spans="1:6" s="139" customFormat="1" ht="25.5" hidden="1">
      <c r="A231" s="144"/>
      <c r="B231" s="149"/>
      <c r="C231" s="145" t="s">
        <v>248</v>
      </c>
      <c r="D231" s="150" t="s">
        <v>249</v>
      </c>
      <c r="E231" s="143"/>
      <c r="F231" s="143"/>
    </row>
    <row r="232" spans="1:6" s="133" customFormat="1" ht="42.75" hidden="1">
      <c r="A232" s="207"/>
      <c r="B232" s="147">
        <v>75618</v>
      </c>
      <c r="C232" s="146"/>
      <c r="D232" s="206" t="s">
        <v>257</v>
      </c>
      <c r="E232" s="148">
        <f>SUM(E233:E234)</f>
        <v>0</v>
      </c>
      <c r="F232" s="148">
        <f>SUM(F233:F234)</f>
        <v>0</v>
      </c>
    </row>
    <row r="233" spans="1:6" s="139" customFormat="1" ht="15" customHeight="1" hidden="1">
      <c r="A233" s="134"/>
      <c r="B233" s="188"/>
      <c r="C233" s="136" t="s">
        <v>258</v>
      </c>
      <c r="D233" s="137" t="s">
        <v>254</v>
      </c>
      <c r="E233" s="138"/>
      <c r="F233" s="138"/>
    </row>
    <row r="234" spans="1:6" s="139" customFormat="1" ht="25.5" hidden="1">
      <c r="A234" s="144"/>
      <c r="B234" s="149"/>
      <c r="C234" s="145" t="s">
        <v>259</v>
      </c>
      <c r="D234" s="150" t="s">
        <v>260</v>
      </c>
      <c r="E234" s="143"/>
      <c r="F234" s="143"/>
    </row>
    <row r="235" spans="1:6" s="133" customFormat="1" ht="28.5" hidden="1">
      <c r="A235" s="176"/>
      <c r="B235" s="147">
        <v>75621</v>
      </c>
      <c r="C235" s="146"/>
      <c r="D235" s="206" t="s">
        <v>261</v>
      </c>
      <c r="E235" s="148">
        <f>SUM(E236:E237)</f>
        <v>0</v>
      </c>
      <c r="F235" s="148">
        <f>SUM(F236:F237)</f>
        <v>0</v>
      </c>
    </row>
    <row r="236" spans="1:6" s="139" customFormat="1" ht="19.5" customHeight="1" hidden="1">
      <c r="A236" s="144"/>
      <c r="B236" s="186"/>
      <c r="C236" s="136" t="s">
        <v>262</v>
      </c>
      <c r="D236" s="180" t="s">
        <v>263</v>
      </c>
      <c r="E236" s="154"/>
      <c r="F236" s="138"/>
    </row>
    <row r="237" spans="1:6" s="139" customFormat="1" ht="19.5" customHeight="1" hidden="1">
      <c r="A237" s="144"/>
      <c r="B237" s="149"/>
      <c r="C237" s="145" t="s">
        <v>264</v>
      </c>
      <c r="D237" s="142" t="s">
        <v>265</v>
      </c>
      <c r="E237" s="143"/>
      <c r="F237" s="143"/>
    </row>
    <row r="238" spans="1:6" s="133" customFormat="1" ht="28.5" hidden="1">
      <c r="A238" s="176"/>
      <c r="B238" s="147">
        <v>75647</v>
      </c>
      <c r="C238" s="146"/>
      <c r="D238" s="206" t="s">
        <v>266</v>
      </c>
      <c r="E238" s="148">
        <f>SUM(E239:E245)</f>
        <v>0</v>
      </c>
      <c r="F238" s="148">
        <f>SUM(F239:F245)</f>
        <v>0</v>
      </c>
    </row>
    <row r="239" spans="1:6" s="139" customFormat="1" ht="15.75" customHeight="1" hidden="1">
      <c r="A239" s="271"/>
      <c r="B239" s="285"/>
      <c r="C239" s="165"/>
      <c r="D239" s="330" t="s">
        <v>363</v>
      </c>
      <c r="E239" s="331"/>
      <c r="F239" s="331"/>
    </row>
    <row r="240" spans="1:6" s="139" customFormat="1" ht="17.25" customHeight="1" hidden="1">
      <c r="A240" s="144"/>
      <c r="B240" s="186"/>
      <c r="C240" s="136" t="s">
        <v>267</v>
      </c>
      <c r="D240" s="180" t="s">
        <v>268</v>
      </c>
      <c r="E240" s="154"/>
      <c r="F240" s="138"/>
    </row>
    <row r="241" spans="1:6" s="139" customFormat="1" ht="17.25" customHeight="1" hidden="1">
      <c r="A241" s="144"/>
      <c r="B241" s="152"/>
      <c r="C241" s="141" t="s">
        <v>121</v>
      </c>
      <c r="D241" s="182" t="s">
        <v>269</v>
      </c>
      <c r="E241" s="151"/>
      <c r="F241" s="143"/>
    </row>
    <row r="242" spans="1:6" s="139" customFormat="1" ht="17.25" customHeight="1" hidden="1">
      <c r="A242" s="144"/>
      <c r="B242" s="152"/>
      <c r="C242" s="141" t="s">
        <v>123</v>
      </c>
      <c r="D242" s="182" t="s">
        <v>124</v>
      </c>
      <c r="E242" s="151"/>
      <c r="F242" s="143"/>
    </row>
    <row r="243" spans="1:6" s="139" customFormat="1" ht="17.25" customHeight="1" hidden="1">
      <c r="A243" s="144"/>
      <c r="B243" s="152"/>
      <c r="C243" s="141" t="s">
        <v>125</v>
      </c>
      <c r="D243" s="182" t="s">
        <v>126</v>
      </c>
      <c r="E243" s="151"/>
      <c r="F243" s="143"/>
    </row>
    <row r="244" spans="1:6" s="139" customFormat="1" ht="17.25" customHeight="1" hidden="1">
      <c r="A244" s="144"/>
      <c r="B244" s="152"/>
      <c r="C244" s="141" t="s">
        <v>127</v>
      </c>
      <c r="D244" s="182" t="s">
        <v>128</v>
      </c>
      <c r="E244" s="151"/>
      <c r="F244" s="143"/>
    </row>
    <row r="245" spans="1:6" s="139" customFormat="1" ht="17.25" customHeight="1" hidden="1" thickBot="1">
      <c r="A245" s="134"/>
      <c r="B245" s="149"/>
      <c r="C245" s="145" t="s">
        <v>129</v>
      </c>
      <c r="D245" s="142" t="s">
        <v>130</v>
      </c>
      <c r="E245" s="143"/>
      <c r="F245" s="143"/>
    </row>
    <row r="246" spans="1:6" s="139" customFormat="1" ht="19.5" customHeight="1" hidden="1" thickBot="1">
      <c r="A246" s="172">
        <v>757</v>
      </c>
      <c r="B246" s="209"/>
      <c r="C246" s="210"/>
      <c r="D246" s="126" t="s">
        <v>270</v>
      </c>
      <c r="E246" s="127">
        <f>E247</f>
        <v>0</v>
      </c>
      <c r="F246" s="127">
        <f>F247</f>
        <v>0</v>
      </c>
    </row>
    <row r="247" spans="1:6" s="139" customFormat="1" ht="30.75" customHeight="1" hidden="1">
      <c r="A247" s="193"/>
      <c r="B247" s="131">
        <v>75702</v>
      </c>
      <c r="C247" s="211"/>
      <c r="D247" s="212" t="s">
        <v>271</v>
      </c>
      <c r="E247" s="213">
        <f>E249</f>
        <v>0</v>
      </c>
      <c r="F247" s="213">
        <f>SUM(F248:F249)</f>
        <v>0</v>
      </c>
    </row>
    <row r="248" spans="1:6" s="139" customFormat="1" ht="20.25" customHeight="1" hidden="1">
      <c r="A248" s="134"/>
      <c r="B248" s="205"/>
      <c r="C248" s="214" t="s">
        <v>129</v>
      </c>
      <c r="D248" s="215" t="s">
        <v>130</v>
      </c>
      <c r="E248" s="138"/>
      <c r="F248" s="138"/>
    </row>
    <row r="249" spans="1:6" s="139" customFormat="1" ht="42.75" hidden="1">
      <c r="A249" s="158"/>
      <c r="B249" s="216"/>
      <c r="C249" s="217" t="s">
        <v>272</v>
      </c>
      <c r="D249" s="218" t="s">
        <v>273</v>
      </c>
      <c r="E249" s="192"/>
      <c r="F249" s="192"/>
    </row>
    <row r="250" spans="1:6" s="139" customFormat="1" ht="15" customHeight="1" hidden="1">
      <c r="A250" s="163"/>
      <c r="B250" s="164"/>
      <c r="C250" s="165"/>
      <c r="D250" s="166"/>
      <c r="E250" s="167"/>
      <c r="F250" s="167"/>
    </row>
    <row r="251" spans="1:6" s="123" customFormat="1" ht="7.5" customHeight="1" hidden="1" thickBot="1">
      <c r="A251" s="185">
        <v>1</v>
      </c>
      <c r="B251" s="185">
        <v>2</v>
      </c>
      <c r="C251" s="185">
        <v>3</v>
      </c>
      <c r="D251" s="185">
        <v>4</v>
      </c>
      <c r="E251" s="185">
        <v>5</v>
      </c>
      <c r="F251" s="185">
        <v>6</v>
      </c>
    </row>
    <row r="252" spans="1:6" s="139" customFormat="1" ht="19.5" customHeight="1" hidden="1" thickBot="1">
      <c r="A252" s="172">
        <v>758</v>
      </c>
      <c r="B252" s="540" t="s">
        <v>274</v>
      </c>
      <c r="C252" s="541"/>
      <c r="D252" s="542"/>
      <c r="E252" s="127">
        <f>E253+E255+E261+E257</f>
        <v>0</v>
      </c>
      <c r="F252" s="127">
        <f>F253+F255+F261+F257+F259</f>
        <v>0</v>
      </c>
    </row>
    <row r="253" spans="1:6" s="139" customFormat="1" ht="28.5" hidden="1">
      <c r="A253" s="193"/>
      <c r="B253" s="131">
        <v>75801</v>
      </c>
      <c r="C253" s="211"/>
      <c r="D253" s="212" t="s">
        <v>275</v>
      </c>
      <c r="E253" s="213">
        <f>E254</f>
        <v>0</v>
      </c>
      <c r="F253" s="213">
        <f>F254</f>
        <v>0</v>
      </c>
    </row>
    <row r="254" spans="1:6" s="139" customFormat="1" ht="20.25" customHeight="1" hidden="1">
      <c r="A254" s="134"/>
      <c r="B254" s="205"/>
      <c r="C254" s="219" t="s">
        <v>276</v>
      </c>
      <c r="D254" s="215" t="s">
        <v>277</v>
      </c>
      <c r="E254" s="138"/>
      <c r="F254" s="138"/>
    </row>
    <row r="255" spans="1:6" s="139" customFormat="1" ht="28.5" hidden="1">
      <c r="A255" s="134"/>
      <c r="B255" s="147">
        <v>75807</v>
      </c>
      <c r="C255" s="220"/>
      <c r="D255" s="206" t="s">
        <v>278</v>
      </c>
      <c r="E255" s="221">
        <f>E256</f>
        <v>0</v>
      </c>
      <c r="F255" s="221">
        <f>F256</f>
        <v>0</v>
      </c>
    </row>
    <row r="256" spans="1:6" s="139" customFormat="1" ht="20.25" customHeight="1" hidden="1">
      <c r="A256" s="134"/>
      <c r="B256" s="205"/>
      <c r="C256" s="219" t="s">
        <v>276</v>
      </c>
      <c r="D256" s="215" t="s">
        <v>277</v>
      </c>
      <c r="E256" s="138"/>
      <c r="F256" s="138"/>
    </row>
    <row r="257" spans="1:6" s="139" customFormat="1" ht="21" customHeight="1" hidden="1">
      <c r="A257" s="134"/>
      <c r="B257" s="147">
        <v>75814</v>
      </c>
      <c r="C257" s="220"/>
      <c r="D257" s="206" t="s">
        <v>279</v>
      </c>
      <c r="E257" s="221">
        <f>E258</f>
        <v>0</v>
      </c>
      <c r="F257" s="221">
        <f>F258</f>
        <v>0</v>
      </c>
    </row>
    <row r="258" spans="1:6" s="139" customFormat="1" ht="20.25" customHeight="1" hidden="1">
      <c r="A258" s="134"/>
      <c r="B258" s="205"/>
      <c r="C258" s="219" t="s">
        <v>135</v>
      </c>
      <c r="D258" s="215" t="s">
        <v>136</v>
      </c>
      <c r="E258" s="138"/>
      <c r="F258" s="138"/>
    </row>
    <row r="259" spans="1:6" s="139" customFormat="1" ht="21" customHeight="1" hidden="1">
      <c r="A259" s="134"/>
      <c r="B259" s="147">
        <v>75818</v>
      </c>
      <c r="C259" s="220"/>
      <c r="D259" s="206" t="s">
        <v>280</v>
      </c>
      <c r="E259" s="221">
        <f>E260</f>
        <v>0</v>
      </c>
      <c r="F259" s="221">
        <f>F260</f>
        <v>0</v>
      </c>
    </row>
    <row r="260" spans="1:6" s="139" customFormat="1" ht="20.25" customHeight="1" hidden="1">
      <c r="A260" s="134"/>
      <c r="B260" s="205"/>
      <c r="C260" s="219" t="s">
        <v>281</v>
      </c>
      <c r="D260" s="215" t="s">
        <v>282</v>
      </c>
      <c r="E260" s="138"/>
      <c r="F260" s="138"/>
    </row>
    <row r="261" spans="1:6" s="139" customFormat="1" ht="28.5" hidden="1">
      <c r="A261" s="134"/>
      <c r="B261" s="147">
        <v>75831</v>
      </c>
      <c r="C261" s="220"/>
      <c r="D261" s="206" t="s">
        <v>283</v>
      </c>
      <c r="E261" s="221">
        <f>E262</f>
        <v>0</v>
      </c>
      <c r="F261" s="221">
        <f>F262</f>
        <v>0</v>
      </c>
    </row>
    <row r="262" spans="1:6" s="139" customFormat="1" ht="20.25" customHeight="1" hidden="1" thickBot="1">
      <c r="A262" s="134"/>
      <c r="B262" s="188"/>
      <c r="C262" s="219" t="s">
        <v>276</v>
      </c>
      <c r="D262" s="215" t="s">
        <v>277</v>
      </c>
      <c r="E262" s="138"/>
      <c r="F262" s="138"/>
    </row>
    <row r="263" spans="1:7" s="128" customFormat="1" ht="20.25" customHeight="1" thickBot="1">
      <c r="A263" s="273">
        <v>801</v>
      </c>
      <c r="B263" s="540" t="s">
        <v>284</v>
      </c>
      <c r="C263" s="541"/>
      <c r="D263" s="542"/>
      <c r="E263" s="127">
        <f>E264+E290+E312+E320+E341+E361</f>
        <v>14201</v>
      </c>
      <c r="F263" s="127">
        <f>F264+F290+F312+F320+F341+F361</f>
        <v>12500</v>
      </c>
      <c r="G263" s="175">
        <f>E263-F263</f>
        <v>1701</v>
      </c>
    </row>
    <row r="264" spans="1:6" s="133" customFormat="1" ht="16.5" customHeight="1">
      <c r="A264" s="264"/>
      <c r="B264" s="131">
        <v>80101</v>
      </c>
      <c r="C264" s="236"/>
      <c r="D264" s="173" t="s">
        <v>285</v>
      </c>
      <c r="E264" s="174">
        <f>E265</f>
        <v>0</v>
      </c>
      <c r="F264" s="174">
        <f>F265</f>
        <v>10000</v>
      </c>
    </row>
    <row r="265" spans="1:6" s="133" customFormat="1" ht="19.5" customHeight="1">
      <c r="A265" s="571" t="s">
        <v>469</v>
      </c>
      <c r="B265" s="572"/>
      <c r="C265" s="265"/>
      <c r="D265" s="296" t="s">
        <v>336</v>
      </c>
      <c r="E265" s="148">
        <f>E266+E289</f>
        <v>0</v>
      </c>
      <c r="F265" s="148">
        <v>10000</v>
      </c>
    </row>
    <row r="266" spans="1:6" s="133" customFormat="1" ht="17.25" customHeight="1" hidden="1">
      <c r="A266" s="571"/>
      <c r="B266" s="572"/>
      <c r="C266" s="303"/>
      <c r="D266" s="393" t="s">
        <v>438</v>
      </c>
      <c r="E266" s="436"/>
      <c r="F266" s="200"/>
    </row>
    <row r="267" spans="1:6" s="133" customFormat="1" ht="17.25" customHeight="1">
      <c r="A267" s="571"/>
      <c r="B267" s="572"/>
      <c r="C267" s="303"/>
      <c r="D267" s="435" t="s">
        <v>470</v>
      </c>
      <c r="E267" s="258"/>
      <c r="F267" s="497" t="s">
        <v>471</v>
      </c>
    </row>
    <row r="268" spans="1:6" s="133" customFormat="1" ht="19.5" customHeight="1" hidden="1">
      <c r="A268" s="264"/>
      <c r="B268" s="261"/>
      <c r="C268" s="262"/>
      <c r="D268" s="263" t="s">
        <v>341</v>
      </c>
      <c r="E268" s="200"/>
      <c r="F268" s="200"/>
    </row>
    <row r="269" spans="1:6" s="133" customFormat="1" ht="19.5" customHeight="1" hidden="1">
      <c r="A269" s="264"/>
      <c r="B269" s="261"/>
      <c r="C269" s="262"/>
      <c r="D269" s="263" t="s">
        <v>342</v>
      </c>
      <c r="E269" s="256"/>
      <c r="F269" s="256"/>
    </row>
    <row r="270" spans="1:6" s="139" customFormat="1" ht="16.5" customHeight="1" hidden="1">
      <c r="A270" s="271"/>
      <c r="B270" s="266"/>
      <c r="C270" s="136" t="s">
        <v>204</v>
      </c>
      <c r="D270" s="156" t="s">
        <v>205</v>
      </c>
      <c r="E270" s="138"/>
      <c r="F270" s="138"/>
    </row>
    <row r="271" spans="1:6" s="139" customFormat="1" ht="16.5" customHeight="1" hidden="1">
      <c r="A271" s="271"/>
      <c r="B271" s="267"/>
      <c r="C271" s="141" t="s">
        <v>117</v>
      </c>
      <c r="D271" s="142" t="s">
        <v>118</v>
      </c>
      <c r="E271" s="143"/>
      <c r="F271" s="143"/>
    </row>
    <row r="272" spans="1:6" s="139" customFormat="1" ht="16.5" customHeight="1" hidden="1">
      <c r="A272" s="271"/>
      <c r="B272" s="267"/>
      <c r="C272" s="141" t="s">
        <v>119</v>
      </c>
      <c r="D272" s="142" t="s">
        <v>120</v>
      </c>
      <c r="E272" s="143"/>
      <c r="F272" s="143"/>
    </row>
    <row r="273" spans="1:6" s="139" customFormat="1" ht="16.5" customHeight="1" hidden="1">
      <c r="A273" s="271"/>
      <c r="B273" s="267"/>
      <c r="C273" s="141" t="s">
        <v>121</v>
      </c>
      <c r="D273" s="142" t="s">
        <v>122</v>
      </c>
      <c r="E273" s="143"/>
      <c r="F273" s="143"/>
    </row>
    <row r="274" spans="1:6" s="139" customFormat="1" ht="16.5" customHeight="1" hidden="1">
      <c r="A274" s="271"/>
      <c r="B274" s="267"/>
      <c r="C274" s="141" t="s">
        <v>123</v>
      </c>
      <c r="D274" s="142" t="s">
        <v>124</v>
      </c>
      <c r="E274" s="143"/>
      <c r="F274" s="143"/>
    </row>
    <row r="275" spans="1:7" s="139" customFormat="1" ht="16.5" customHeight="1" hidden="1">
      <c r="A275" s="271"/>
      <c r="B275" s="267"/>
      <c r="C275" s="141" t="s">
        <v>125</v>
      </c>
      <c r="D275" s="142" t="s">
        <v>126</v>
      </c>
      <c r="E275" s="143"/>
      <c r="F275" s="143"/>
      <c r="G275" s="222"/>
    </row>
    <row r="276" spans="1:6" s="139" customFormat="1" ht="16.5" customHeight="1" hidden="1">
      <c r="A276" s="271"/>
      <c r="B276" s="267"/>
      <c r="C276" s="141" t="s">
        <v>127</v>
      </c>
      <c r="D276" s="142" t="s">
        <v>128</v>
      </c>
      <c r="E276" s="143"/>
      <c r="F276" s="143"/>
    </row>
    <row r="277" spans="1:6" s="139" customFormat="1" ht="20.25" customHeight="1" hidden="1">
      <c r="A277" s="271"/>
      <c r="B277" s="267"/>
      <c r="C277" s="141" t="s">
        <v>286</v>
      </c>
      <c r="D277" s="150" t="s">
        <v>287</v>
      </c>
      <c r="E277" s="143"/>
      <c r="F277" s="143"/>
    </row>
    <row r="278" spans="1:6" s="139" customFormat="1" ht="16.5" customHeight="1" hidden="1">
      <c r="A278" s="271"/>
      <c r="B278" s="267"/>
      <c r="C278" s="141" t="s">
        <v>163</v>
      </c>
      <c r="D278" s="142" t="s">
        <v>164</v>
      </c>
      <c r="E278" s="143"/>
      <c r="F278" s="143"/>
    </row>
    <row r="279" spans="1:6" s="139" customFormat="1" ht="16.5" customHeight="1" hidden="1">
      <c r="A279" s="271"/>
      <c r="B279" s="267"/>
      <c r="C279" s="141" t="s">
        <v>172</v>
      </c>
      <c r="D279" s="142" t="s">
        <v>173</v>
      </c>
      <c r="E279" s="143"/>
      <c r="F279" s="143"/>
    </row>
    <row r="280" spans="1:6" s="139" customFormat="1" ht="16.5" customHeight="1" hidden="1">
      <c r="A280" s="271"/>
      <c r="B280" s="267"/>
      <c r="C280" s="141" t="s">
        <v>208</v>
      </c>
      <c r="D280" s="142" t="s">
        <v>209</v>
      </c>
      <c r="E280" s="143"/>
      <c r="F280" s="143"/>
    </row>
    <row r="281" spans="1:6" s="139" customFormat="1" ht="16.5" customHeight="1" hidden="1">
      <c r="A281" s="271"/>
      <c r="B281" s="267"/>
      <c r="C281" s="141" t="s">
        <v>129</v>
      </c>
      <c r="D281" s="142" t="s">
        <v>130</v>
      </c>
      <c r="E281" s="143"/>
      <c r="F281" s="143"/>
    </row>
    <row r="282" spans="1:6" s="139" customFormat="1" ht="16.5" customHeight="1" hidden="1">
      <c r="A282" s="271"/>
      <c r="B282" s="267"/>
      <c r="C282" s="141" t="s">
        <v>210</v>
      </c>
      <c r="D282" s="142" t="s">
        <v>211</v>
      </c>
      <c r="E282" s="143"/>
      <c r="F282" s="143"/>
    </row>
    <row r="283" spans="1:6" s="139" customFormat="1" ht="25.5" hidden="1">
      <c r="A283" s="271"/>
      <c r="B283" s="267"/>
      <c r="C283" s="141" t="s">
        <v>214</v>
      </c>
      <c r="D283" s="150" t="s">
        <v>215</v>
      </c>
      <c r="E283" s="143"/>
      <c r="F283" s="143"/>
    </row>
    <row r="284" spans="1:6" s="139" customFormat="1" ht="16.5" customHeight="1" hidden="1">
      <c r="A284" s="271"/>
      <c r="B284" s="267"/>
      <c r="C284" s="141" t="s">
        <v>199</v>
      </c>
      <c r="D284" s="142" t="s">
        <v>200</v>
      </c>
      <c r="E284" s="143"/>
      <c r="F284" s="143"/>
    </row>
    <row r="285" spans="1:6" s="139" customFormat="1" ht="16.5" customHeight="1" hidden="1">
      <c r="A285" s="271"/>
      <c r="B285" s="267"/>
      <c r="C285" s="141" t="s">
        <v>167</v>
      </c>
      <c r="D285" s="142" t="s">
        <v>168</v>
      </c>
      <c r="E285" s="143"/>
      <c r="F285" s="143"/>
    </row>
    <row r="286" spans="1:6" s="139" customFormat="1" ht="16.5" customHeight="1" hidden="1">
      <c r="A286" s="271"/>
      <c r="B286" s="267"/>
      <c r="C286" s="141" t="s">
        <v>131</v>
      </c>
      <c r="D286" s="142" t="s">
        <v>132</v>
      </c>
      <c r="E286" s="143"/>
      <c r="F286" s="143"/>
    </row>
    <row r="287" spans="1:6" s="139" customFormat="1" ht="25.5" hidden="1">
      <c r="A287" s="271"/>
      <c r="B287" s="267"/>
      <c r="C287" s="141" t="s">
        <v>216</v>
      </c>
      <c r="D287" s="150" t="s">
        <v>217</v>
      </c>
      <c r="E287" s="143"/>
      <c r="F287" s="143"/>
    </row>
    <row r="288" spans="1:6" s="139" customFormat="1" ht="25.5" hidden="1">
      <c r="A288" s="271"/>
      <c r="B288" s="267"/>
      <c r="C288" s="141" t="s">
        <v>218</v>
      </c>
      <c r="D288" s="150" t="s">
        <v>219</v>
      </c>
      <c r="E288" s="143"/>
      <c r="F288" s="143"/>
    </row>
    <row r="289" spans="1:6" s="139" customFormat="1" ht="25.5" hidden="1">
      <c r="A289" s="271"/>
      <c r="B289" s="164"/>
      <c r="C289" s="292" t="s">
        <v>220</v>
      </c>
      <c r="D289" s="263" t="s">
        <v>344</v>
      </c>
      <c r="E289" s="192"/>
      <c r="F289" s="255"/>
    </row>
    <row r="290" spans="1:6" s="133" customFormat="1" ht="28.5" hidden="1">
      <c r="A290" s="264"/>
      <c r="B290" s="147">
        <v>80103</v>
      </c>
      <c r="C290" s="146"/>
      <c r="D290" s="206" t="s">
        <v>288</v>
      </c>
      <c r="E290" s="148">
        <f>E292</f>
        <v>0</v>
      </c>
      <c r="F290" s="148">
        <f>SUM(F291:F311)-F300</f>
        <v>0</v>
      </c>
    </row>
    <row r="291" spans="1:6" s="139" customFormat="1" ht="16.5" customHeight="1" hidden="1">
      <c r="A291" s="271"/>
      <c r="B291" s="266"/>
      <c r="C291" s="136" t="s">
        <v>204</v>
      </c>
      <c r="D291" s="137" t="s">
        <v>205</v>
      </c>
      <c r="E291" s="138"/>
      <c r="F291" s="138"/>
    </row>
    <row r="292" spans="1:6" s="133" customFormat="1" ht="19.5" customHeight="1" hidden="1">
      <c r="A292" s="264"/>
      <c r="B292" s="261"/>
      <c r="C292" s="265"/>
      <c r="D292" s="257" t="s">
        <v>336</v>
      </c>
      <c r="E292" s="200">
        <f>E293</f>
        <v>0</v>
      </c>
      <c r="F292" s="200"/>
    </row>
    <row r="293" spans="1:6" s="133" customFormat="1" ht="19.5" customHeight="1" hidden="1">
      <c r="A293" s="264"/>
      <c r="B293" s="261"/>
      <c r="C293" s="275"/>
      <c r="D293" s="259" t="s">
        <v>340</v>
      </c>
      <c r="E293" s="258">
        <f>E294+E295</f>
        <v>0</v>
      </c>
      <c r="F293" s="258"/>
    </row>
    <row r="294" spans="1:6" s="133" customFormat="1" ht="19.5" customHeight="1" hidden="1">
      <c r="A294" s="264"/>
      <c r="B294" s="261"/>
      <c r="C294" s="265"/>
      <c r="D294" s="260" t="s">
        <v>341</v>
      </c>
      <c r="E294" s="258"/>
      <c r="F294" s="258"/>
    </row>
    <row r="295" spans="1:6" s="133" customFormat="1" ht="19.5" customHeight="1" hidden="1">
      <c r="A295" s="264"/>
      <c r="B295" s="261"/>
      <c r="C295" s="265"/>
      <c r="D295" s="260" t="s">
        <v>342</v>
      </c>
      <c r="E295" s="256"/>
      <c r="F295" s="256"/>
    </row>
    <row r="296" spans="1:6" s="139" customFormat="1" ht="16.5" customHeight="1" hidden="1">
      <c r="A296" s="271"/>
      <c r="B296" s="266"/>
      <c r="C296" s="141" t="s">
        <v>117</v>
      </c>
      <c r="D296" s="142" t="s">
        <v>118</v>
      </c>
      <c r="E296" s="143"/>
      <c r="F296" s="143"/>
    </row>
    <row r="297" spans="1:6" s="139" customFormat="1" ht="16.5" customHeight="1" hidden="1">
      <c r="A297" s="271"/>
      <c r="B297" s="267"/>
      <c r="C297" s="141" t="s">
        <v>119</v>
      </c>
      <c r="D297" s="142" t="s">
        <v>120</v>
      </c>
      <c r="E297" s="143"/>
      <c r="F297" s="143"/>
    </row>
    <row r="298" spans="1:6" s="139" customFormat="1" ht="15.75" customHeight="1" hidden="1">
      <c r="A298" s="271"/>
      <c r="B298" s="269"/>
      <c r="C298" s="190" t="s">
        <v>121</v>
      </c>
      <c r="D298" s="191" t="s">
        <v>122</v>
      </c>
      <c r="E298" s="192"/>
      <c r="F298" s="192"/>
    </row>
    <row r="299" spans="1:6" s="139" customFormat="1" ht="14.25" customHeight="1" hidden="1">
      <c r="A299" s="271"/>
      <c r="B299" s="164"/>
      <c r="C299" s="165"/>
      <c r="D299" s="166"/>
      <c r="E299" s="167"/>
      <c r="F299" s="167"/>
    </row>
    <row r="300" spans="1:6" s="123" customFormat="1" ht="7.5" customHeight="1" hidden="1">
      <c r="A300" s="272">
        <v>1</v>
      </c>
      <c r="B300" s="270">
        <v>2</v>
      </c>
      <c r="C300" s="168">
        <v>3</v>
      </c>
      <c r="D300" s="168">
        <v>4</v>
      </c>
      <c r="E300" s="168">
        <v>5</v>
      </c>
      <c r="F300" s="168">
        <v>6</v>
      </c>
    </row>
    <row r="301" spans="1:7" s="139" customFormat="1" ht="16.5" customHeight="1" hidden="1">
      <c r="A301" s="271"/>
      <c r="B301" s="267"/>
      <c r="C301" s="141" t="s">
        <v>123</v>
      </c>
      <c r="D301" s="142" t="s">
        <v>124</v>
      </c>
      <c r="E301" s="143"/>
      <c r="F301" s="143"/>
      <c r="G301" s="222"/>
    </row>
    <row r="302" spans="1:6" s="139" customFormat="1" ht="16.5" customHeight="1" hidden="1">
      <c r="A302" s="271"/>
      <c r="B302" s="267"/>
      <c r="C302" s="141" t="s">
        <v>127</v>
      </c>
      <c r="D302" s="142" t="s">
        <v>128</v>
      </c>
      <c r="E302" s="143"/>
      <c r="F302" s="143"/>
    </row>
    <row r="303" spans="1:6" s="139" customFormat="1" ht="16.5" customHeight="1" hidden="1">
      <c r="A303" s="271"/>
      <c r="B303" s="267"/>
      <c r="C303" s="141" t="s">
        <v>286</v>
      </c>
      <c r="D303" s="142" t="s">
        <v>287</v>
      </c>
      <c r="E303" s="143"/>
      <c r="F303" s="143"/>
    </row>
    <row r="304" spans="1:6" s="139" customFormat="1" ht="16.5" customHeight="1" hidden="1">
      <c r="A304" s="271"/>
      <c r="B304" s="267"/>
      <c r="C304" s="141" t="s">
        <v>163</v>
      </c>
      <c r="D304" s="142" t="s">
        <v>164</v>
      </c>
      <c r="E304" s="143"/>
      <c r="F304" s="143"/>
    </row>
    <row r="305" spans="1:6" s="139" customFormat="1" ht="16.5" customHeight="1" hidden="1">
      <c r="A305" s="271"/>
      <c r="B305" s="267"/>
      <c r="C305" s="141" t="s">
        <v>208</v>
      </c>
      <c r="D305" s="142" t="s">
        <v>209</v>
      </c>
      <c r="E305" s="143"/>
      <c r="F305" s="143"/>
    </row>
    <row r="306" spans="1:6" s="139" customFormat="1" ht="19.5" customHeight="1" hidden="1">
      <c r="A306" s="271"/>
      <c r="B306" s="267"/>
      <c r="C306" s="141" t="s">
        <v>129</v>
      </c>
      <c r="D306" s="142" t="s">
        <v>130</v>
      </c>
      <c r="E306" s="143"/>
      <c r="F306" s="143"/>
    </row>
    <row r="307" spans="1:6" s="139" customFormat="1" ht="25.5" hidden="1">
      <c r="A307" s="271"/>
      <c r="B307" s="267"/>
      <c r="C307" s="141" t="s">
        <v>214</v>
      </c>
      <c r="D307" s="150" t="s">
        <v>215</v>
      </c>
      <c r="E307" s="143"/>
      <c r="F307" s="143"/>
    </row>
    <row r="308" spans="1:6" s="139" customFormat="1" ht="16.5" customHeight="1" hidden="1">
      <c r="A308" s="271"/>
      <c r="B308" s="267"/>
      <c r="C308" s="141" t="s">
        <v>199</v>
      </c>
      <c r="D308" s="142" t="s">
        <v>200</v>
      </c>
      <c r="E308" s="143"/>
      <c r="F308" s="143"/>
    </row>
    <row r="309" spans="1:6" s="139" customFormat="1" ht="16.5" customHeight="1" hidden="1">
      <c r="A309" s="271"/>
      <c r="B309" s="267"/>
      <c r="C309" s="141" t="s">
        <v>167</v>
      </c>
      <c r="D309" s="142" t="s">
        <v>168</v>
      </c>
      <c r="E309" s="143"/>
      <c r="F309" s="143"/>
    </row>
    <row r="310" spans="1:6" s="139" customFormat="1" ht="16.5" customHeight="1" hidden="1">
      <c r="A310" s="271"/>
      <c r="B310" s="267"/>
      <c r="C310" s="141" t="s">
        <v>131</v>
      </c>
      <c r="D310" s="142" t="s">
        <v>132</v>
      </c>
      <c r="E310" s="143"/>
      <c r="F310" s="143"/>
    </row>
    <row r="311" spans="1:6" s="139" customFormat="1" ht="25.5" hidden="1">
      <c r="A311" s="271"/>
      <c r="B311" s="267"/>
      <c r="C311" s="145" t="s">
        <v>216</v>
      </c>
      <c r="D311" s="150" t="s">
        <v>217</v>
      </c>
      <c r="E311" s="143"/>
      <c r="F311" s="143"/>
    </row>
    <row r="312" spans="1:6" s="133" customFormat="1" ht="15" customHeight="1">
      <c r="A312" s="264"/>
      <c r="B312" s="147">
        <v>80104</v>
      </c>
      <c r="C312" s="146"/>
      <c r="D312" s="206" t="s">
        <v>289</v>
      </c>
      <c r="E312" s="148">
        <f>E313</f>
        <v>3500</v>
      </c>
      <c r="F312" s="148">
        <f>F313</f>
        <v>2500</v>
      </c>
    </row>
    <row r="313" spans="1:6" s="139" customFormat="1" ht="17.25" customHeight="1">
      <c r="A313" s="271"/>
      <c r="B313" s="266"/>
      <c r="C313" s="155" t="s">
        <v>129</v>
      </c>
      <c r="D313" s="253" t="s">
        <v>336</v>
      </c>
      <c r="E313" s="138">
        <f>E314+E315</f>
        <v>3500</v>
      </c>
      <c r="F313" s="138">
        <f>F314+F315</f>
        <v>2500</v>
      </c>
    </row>
    <row r="314" spans="1:6" s="133" customFormat="1" ht="16.5" customHeight="1">
      <c r="A314" s="264"/>
      <c r="B314" s="261"/>
      <c r="C314" s="262"/>
      <c r="D314" s="496" t="s">
        <v>468</v>
      </c>
      <c r="E314" s="450">
        <v>3500</v>
      </c>
      <c r="F314" s="436"/>
    </row>
    <row r="315" spans="1:6" s="133" customFormat="1" ht="16.5" customHeight="1">
      <c r="A315" s="287"/>
      <c r="B315" s="288"/>
      <c r="C315" s="293"/>
      <c r="D315" s="294" t="s">
        <v>345</v>
      </c>
      <c r="E315" s="495"/>
      <c r="F315" s="495">
        <v>2500</v>
      </c>
    </row>
    <row r="316" spans="1:6" ht="13.5" customHeight="1" hidden="1" thickBot="1">
      <c r="A316" s="120"/>
      <c r="B316" s="120"/>
      <c r="C316" s="120"/>
      <c r="D316" s="120"/>
      <c r="E316" s="120"/>
      <c r="F316" s="120"/>
    </row>
    <row r="317" spans="1:6" s="121" customFormat="1" ht="22.5" customHeight="1" hidden="1">
      <c r="A317" s="532" t="s">
        <v>107</v>
      </c>
      <c r="B317" s="534" t="s">
        <v>108</v>
      </c>
      <c r="C317" s="534" t="s">
        <v>109</v>
      </c>
      <c r="D317" s="534" t="s">
        <v>110</v>
      </c>
      <c r="E317" s="530" t="s">
        <v>111</v>
      </c>
      <c r="F317" s="530" t="s">
        <v>112</v>
      </c>
    </row>
    <row r="318" spans="1:6" s="121" customFormat="1" ht="15" customHeight="1" hidden="1" thickBot="1">
      <c r="A318" s="533"/>
      <c r="B318" s="531"/>
      <c r="C318" s="531"/>
      <c r="D318" s="531"/>
      <c r="E318" s="531"/>
      <c r="F318" s="531"/>
    </row>
    <row r="319" spans="1:6" s="123" customFormat="1" ht="7.5" customHeight="1" hidden="1">
      <c r="A319" s="252">
        <v>1</v>
      </c>
      <c r="B319" s="122">
        <v>2</v>
      </c>
      <c r="C319" s="122">
        <v>3</v>
      </c>
      <c r="D319" s="122">
        <v>3</v>
      </c>
      <c r="E319" s="122">
        <v>4</v>
      </c>
      <c r="F319" s="122">
        <v>5</v>
      </c>
    </row>
    <row r="320" spans="1:6" s="133" customFormat="1" ht="19.5" customHeight="1" hidden="1">
      <c r="A320" s="264"/>
      <c r="B320" s="147">
        <v>80110</v>
      </c>
      <c r="C320" s="146"/>
      <c r="D320" s="147" t="s">
        <v>290</v>
      </c>
      <c r="E320" s="148">
        <f>E322</f>
        <v>0</v>
      </c>
      <c r="F320" s="148">
        <f>SUM(F321:F340)</f>
        <v>0</v>
      </c>
    </row>
    <row r="321" spans="1:6" s="139" customFormat="1" ht="16.5" customHeight="1" hidden="1">
      <c r="A321" s="271"/>
      <c r="B321" s="266"/>
      <c r="C321" s="136" t="s">
        <v>204</v>
      </c>
      <c r="D321" s="156" t="s">
        <v>205</v>
      </c>
      <c r="E321" s="138"/>
      <c r="F321" s="138"/>
    </row>
    <row r="322" spans="1:6" s="133" customFormat="1" ht="19.5" customHeight="1" hidden="1">
      <c r="A322" s="264"/>
      <c r="B322" s="261"/>
      <c r="C322" s="265"/>
      <c r="D322" s="257" t="s">
        <v>336</v>
      </c>
      <c r="E322" s="200"/>
      <c r="F322" s="200"/>
    </row>
    <row r="323" spans="1:6" s="133" customFormat="1" ht="19.5" customHeight="1" hidden="1">
      <c r="A323" s="287"/>
      <c r="B323" s="288"/>
      <c r="C323" s="289"/>
      <c r="D323" s="290" t="s">
        <v>340</v>
      </c>
      <c r="E323" s="291"/>
      <c r="F323" s="291"/>
    </row>
    <row r="324" spans="1:6" s="139" customFormat="1" ht="16.5" customHeight="1" hidden="1">
      <c r="A324" s="193"/>
      <c r="B324" s="135"/>
      <c r="C324" s="136" t="s">
        <v>117</v>
      </c>
      <c r="D324" s="137" t="s">
        <v>118</v>
      </c>
      <c r="E324" s="138"/>
      <c r="F324" s="138"/>
    </row>
    <row r="325" spans="1:6" s="139" customFormat="1" ht="16.5" customHeight="1" hidden="1">
      <c r="A325" s="134"/>
      <c r="B325" s="140"/>
      <c r="C325" s="141" t="s">
        <v>119</v>
      </c>
      <c r="D325" s="142" t="s">
        <v>120</v>
      </c>
      <c r="E325" s="143"/>
      <c r="F325" s="143"/>
    </row>
    <row r="326" spans="1:6" s="139" customFormat="1" ht="16.5" customHeight="1" hidden="1">
      <c r="A326" s="134"/>
      <c r="B326" s="140"/>
      <c r="C326" s="141" t="s">
        <v>121</v>
      </c>
      <c r="D326" s="142" t="s">
        <v>122</v>
      </c>
      <c r="E326" s="143"/>
      <c r="F326" s="143"/>
    </row>
    <row r="327" spans="1:7" s="139" customFormat="1" ht="16.5" customHeight="1" hidden="1">
      <c r="A327" s="134"/>
      <c r="B327" s="140"/>
      <c r="C327" s="141" t="s">
        <v>123</v>
      </c>
      <c r="D327" s="142" t="s">
        <v>124</v>
      </c>
      <c r="E327" s="143"/>
      <c r="F327" s="143"/>
      <c r="G327" s="222"/>
    </row>
    <row r="328" spans="1:6" s="139" customFormat="1" ht="16.5" customHeight="1" hidden="1">
      <c r="A328" s="134"/>
      <c r="B328" s="140"/>
      <c r="C328" s="141" t="s">
        <v>127</v>
      </c>
      <c r="D328" s="142" t="s">
        <v>128</v>
      </c>
      <c r="E328" s="143"/>
      <c r="F328" s="143"/>
    </row>
    <row r="329" spans="1:6" s="139" customFormat="1" ht="25.5" hidden="1">
      <c r="A329" s="134"/>
      <c r="B329" s="140"/>
      <c r="C329" s="141" t="s">
        <v>286</v>
      </c>
      <c r="D329" s="150" t="s">
        <v>287</v>
      </c>
      <c r="E329" s="143"/>
      <c r="F329" s="143"/>
    </row>
    <row r="330" spans="1:6" s="139" customFormat="1" ht="16.5" customHeight="1" hidden="1">
      <c r="A330" s="134"/>
      <c r="B330" s="140"/>
      <c r="C330" s="141" t="s">
        <v>163</v>
      </c>
      <c r="D330" s="142" t="s">
        <v>164</v>
      </c>
      <c r="E330" s="143"/>
      <c r="F330" s="143"/>
    </row>
    <row r="331" spans="1:6" s="139" customFormat="1" ht="16.5" customHeight="1" hidden="1">
      <c r="A331" s="134"/>
      <c r="B331" s="140"/>
      <c r="C331" s="141" t="s">
        <v>208</v>
      </c>
      <c r="D331" s="142" t="s">
        <v>209</v>
      </c>
      <c r="E331" s="143"/>
      <c r="F331" s="143"/>
    </row>
    <row r="332" spans="1:6" s="139" customFormat="1" ht="16.5" customHeight="1" hidden="1">
      <c r="A332" s="134"/>
      <c r="B332" s="140"/>
      <c r="C332" s="141" t="s">
        <v>129</v>
      </c>
      <c r="D332" s="142" t="s">
        <v>130</v>
      </c>
      <c r="E332" s="143"/>
      <c r="F332" s="143"/>
    </row>
    <row r="333" spans="1:6" s="139" customFormat="1" ht="16.5" customHeight="1" hidden="1">
      <c r="A333" s="134"/>
      <c r="B333" s="140"/>
      <c r="C333" s="141" t="s">
        <v>210</v>
      </c>
      <c r="D333" s="142" t="s">
        <v>211</v>
      </c>
      <c r="E333" s="143"/>
      <c r="F333" s="143"/>
    </row>
    <row r="334" spans="1:6" s="139" customFormat="1" ht="25.5" hidden="1">
      <c r="A334" s="134"/>
      <c r="B334" s="140"/>
      <c r="C334" s="141" t="s">
        <v>214</v>
      </c>
      <c r="D334" s="150" t="s">
        <v>215</v>
      </c>
      <c r="E334" s="143"/>
      <c r="F334" s="143"/>
    </row>
    <row r="335" spans="1:6" s="139" customFormat="1" ht="16.5" customHeight="1" hidden="1">
      <c r="A335" s="134"/>
      <c r="B335" s="140"/>
      <c r="C335" s="141" t="s">
        <v>199</v>
      </c>
      <c r="D335" s="142" t="s">
        <v>200</v>
      </c>
      <c r="E335" s="143"/>
      <c r="F335" s="143"/>
    </row>
    <row r="336" spans="1:6" s="139" customFormat="1" ht="16.5" customHeight="1" hidden="1">
      <c r="A336" s="134"/>
      <c r="B336" s="140"/>
      <c r="C336" s="141" t="s">
        <v>167</v>
      </c>
      <c r="D336" s="142" t="s">
        <v>168</v>
      </c>
      <c r="E336" s="143"/>
      <c r="F336" s="143"/>
    </row>
    <row r="337" spans="1:6" s="139" customFormat="1" ht="16.5" customHeight="1" hidden="1">
      <c r="A337" s="134"/>
      <c r="B337" s="140"/>
      <c r="C337" s="141" t="s">
        <v>131</v>
      </c>
      <c r="D337" s="142" t="s">
        <v>132</v>
      </c>
      <c r="E337" s="143"/>
      <c r="F337" s="143"/>
    </row>
    <row r="338" spans="1:6" s="139" customFormat="1" ht="25.5" hidden="1">
      <c r="A338" s="134"/>
      <c r="B338" s="140"/>
      <c r="C338" s="141" t="s">
        <v>216</v>
      </c>
      <c r="D338" s="150" t="s">
        <v>217</v>
      </c>
      <c r="E338" s="143"/>
      <c r="F338" s="143"/>
    </row>
    <row r="339" spans="1:6" s="139" customFormat="1" ht="25.5" hidden="1">
      <c r="A339" s="134"/>
      <c r="B339" s="140"/>
      <c r="C339" s="141" t="s">
        <v>218</v>
      </c>
      <c r="D339" s="150" t="s">
        <v>219</v>
      </c>
      <c r="E339" s="143"/>
      <c r="F339" s="143"/>
    </row>
    <row r="340" spans="1:6" s="139" customFormat="1" ht="16.5" customHeight="1" hidden="1">
      <c r="A340" s="134"/>
      <c r="B340" s="140"/>
      <c r="C340" s="145" t="s">
        <v>139</v>
      </c>
      <c r="D340" s="142" t="s">
        <v>140</v>
      </c>
      <c r="E340" s="143"/>
      <c r="F340" s="143"/>
    </row>
    <row r="341" spans="1:6" s="133" customFormat="1" ht="15.75" customHeight="1">
      <c r="A341" s="193"/>
      <c r="B341" s="147">
        <v>80113</v>
      </c>
      <c r="C341" s="146"/>
      <c r="D341" s="147" t="s">
        <v>291</v>
      </c>
      <c r="E341" s="148">
        <f>E344</f>
        <v>10701</v>
      </c>
      <c r="F341" s="148">
        <f>F342</f>
        <v>0</v>
      </c>
    </row>
    <row r="342" spans="1:6" s="139" customFormat="1" ht="18.75" customHeight="1" hidden="1">
      <c r="A342" s="271"/>
      <c r="B342" s="164"/>
      <c r="C342" s="278" t="s">
        <v>139</v>
      </c>
      <c r="D342" s="296" t="s">
        <v>336</v>
      </c>
      <c r="E342" s="221"/>
      <c r="F342" s="221"/>
    </row>
    <row r="343" spans="1:7" s="139" customFormat="1" ht="17.25" customHeight="1" hidden="1">
      <c r="A343" s="271"/>
      <c r="B343" s="164"/>
      <c r="C343" s="279" t="s">
        <v>220</v>
      </c>
      <c r="D343" s="393" t="s">
        <v>438</v>
      </c>
      <c r="E343" s="392"/>
      <c r="F343" s="431"/>
      <c r="G343" s="175"/>
    </row>
    <row r="344" spans="1:6" s="139" customFormat="1" ht="19.5" customHeight="1">
      <c r="A344" s="271"/>
      <c r="B344" s="164"/>
      <c r="C344" s="278" t="s">
        <v>139</v>
      </c>
      <c r="D344" s="296" t="s">
        <v>335</v>
      </c>
      <c r="E344" s="400">
        <f>E345</f>
        <v>10701</v>
      </c>
      <c r="F344" s="400"/>
    </row>
    <row r="345" spans="1:6" s="139" customFormat="1" ht="18" customHeight="1" thickBot="1">
      <c r="A345" s="403"/>
      <c r="B345" s="323"/>
      <c r="C345" s="323"/>
      <c r="D345" s="404" t="s">
        <v>473</v>
      </c>
      <c r="E345" s="391">
        <v>10701</v>
      </c>
      <c r="F345" s="221"/>
    </row>
    <row r="346" spans="1:6" s="139" customFormat="1" ht="16.5" customHeight="1" hidden="1">
      <c r="A346" s="271"/>
      <c r="B346" s="266"/>
      <c r="C346" s="136" t="s">
        <v>117</v>
      </c>
      <c r="D346" s="137" t="s">
        <v>118</v>
      </c>
      <c r="E346" s="138"/>
      <c r="F346" s="138"/>
    </row>
    <row r="347" spans="1:6" s="139" customFormat="1" ht="16.5" customHeight="1" hidden="1">
      <c r="A347" s="271"/>
      <c r="B347" s="267"/>
      <c r="C347" s="141" t="s">
        <v>119</v>
      </c>
      <c r="D347" s="142" t="s">
        <v>120</v>
      </c>
      <c r="E347" s="143"/>
      <c r="F347" s="143"/>
    </row>
    <row r="348" spans="1:6" s="139" customFormat="1" ht="16.5" customHeight="1" hidden="1">
      <c r="A348" s="271"/>
      <c r="B348" s="267"/>
      <c r="C348" s="141" t="s">
        <v>121</v>
      </c>
      <c r="D348" s="142" t="s">
        <v>122</v>
      </c>
      <c r="E348" s="143"/>
      <c r="F348" s="143"/>
    </row>
    <row r="349" spans="1:7" s="139" customFormat="1" ht="16.5" customHeight="1" hidden="1">
      <c r="A349" s="271"/>
      <c r="B349" s="267"/>
      <c r="C349" s="141" t="s">
        <v>123</v>
      </c>
      <c r="D349" s="142" t="s">
        <v>124</v>
      </c>
      <c r="E349" s="143"/>
      <c r="F349" s="143"/>
      <c r="G349" s="222"/>
    </row>
    <row r="350" spans="1:7" s="139" customFormat="1" ht="16.5" customHeight="1" hidden="1">
      <c r="A350" s="271"/>
      <c r="B350" s="267"/>
      <c r="C350" s="141" t="s">
        <v>125</v>
      </c>
      <c r="D350" s="142" t="s">
        <v>292</v>
      </c>
      <c r="E350" s="143"/>
      <c r="F350" s="143"/>
      <c r="G350" s="222"/>
    </row>
    <row r="351" spans="1:6" s="139" customFormat="1" ht="16.5" customHeight="1" hidden="1">
      <c r="A351" s="271"/>
      <c r="B351" s="267"/>
      <c r="C351" s="141" t="s">
        <v>127</v>
      </c>
      <c r="D351" s="142" t="s">
        <v>128</v>
      </c>
      <c r="E351" s="143"/>
      <c r="F351" s="143"/>
    </row>
    <row r="352" spans="1:6" s="139" customFormat="1" ht="16.5" customHeight="1" hidden="1">
      <c r="A352" s="271"/>
      <c r="B352" s="267"/>
      <c r="C352" s="141" t="s">
        <v>172</v>
      </c>
      <c r="D352" s="142" t="s">
        <v>173</v>
      </c>
      <c r="E352" s="143"/>
      <c r="F352" s="143"/>
    </row>
    <row r="353" spans="1:6" s="139" customFormat="1" ht="16.5" customHeight="1" hidden="1">
      <c r="A353" s="271"/>
      <c r="B353" s="267"/>
      <c r="C353" s="141" t="s">
        <v>129</v>
      </c>
      <c r="D353" s="142" t="s">
        <v>130</v>
      </c>
      <c r="E353" s="143"/>
      <c r="F353" s="143"/>
    </row>
    <row r="354" spans="1:6" s="139" customFormat="1" ht="16.5" customHeight="1" hidden="1">
      <c r="A354" s="271"/>
      <c r="B354" s="269"/>
      <c r="C354" s="190" t="s">
        <v>199</v>
      </c>
      <c r="D354" s="191" t="s">
        <v>200</v>
      </c>
      <c r="E354" s="192"/>
      <c r="F354" s="192"/>
    </row>
    <row r="355" spans="1:6" s="139" customFormat="1" ht="8.25" customHeight="1" hidden="1">
      <c r="A355" s="271"/>
      <c r="B355" s="164"/>
      <c r="C355" s="165"/>
      <c r="D355" s="166"/>
      <c r="E355" s="167"/>
      <c r="F355" s="167"/>
    </row>
    <row r="356" spans="1:6" s="123" customFormat="1" ht="7.5" customHeight="1" hidden="1">
      <c r="A356" s="272">
        <v>1</v>
      </c>
      <c r="B356" s="270">
        <v>2</v>
      </c>
      <c r="C356" s="168">
        <v>3</v>
      </c>
      <c r="D356" s="168">
        <v>4</v>
      </c>
      <c r="E356" s="168">
        <v>5</v>
      </c>
      <c r="F356" s="168">
        <v>6</v>
      </c>
    </row>
    <row r="357" spans="1:6" s="139" customFormat="1" ht="16.5" customHeight="1" hidden="1">
      <c r="A357" s="271"/>
      <c r="B357" s="267"/>
      <c r="C357" s="141" t="s">
        <v>167</v>
      </c>
      <c r="D357" s="142" t="s">
        <v>168</v>
      </c>
      <c r="E357" s="143"/>
      <c r="F357" s="143"/>
    </row>
    <row r="358" spans="1:6" s="139" customFormat="1" ht="16.5" customHeight="1" hidden="1">
      <c r="A358" s="271"/>
      <c r="B358" s="267"/>
      <c r="C358" s="145" t="s">
        <v>131</v>
      </c>
      <c r="D358" s="142" t="s">
        <v>132</v>
      </c>
      <c r="E358" s="143"/>
      <c r="F358" s="143"/>
    </row>
    <row r="359" spans="1:6" s="133" customFormat="1" ht="19.5" customHeight="1" hidden="1">
      <c r="A359" s="271"/>
      <c r="B359" s="268">
        <v>80146</v>
      </c>
      <c r="C359" s="146"/>
      <c r="D359" s="147" t="s">
        <v>293</v>
      </c>
      <c r="E359" s="148">
        <f>E360</f>
        <v>0</v>
      </c>
      <c r="F359" s="148">
        <f>F360</f>
        <v>0</v>
      </c>
    </row>
    <row r="360" spans="1:6" s="139" customFormat="1" ht="19.5" customHeight="1" hidden="1">
      <c r="A360" s="271"/>
      <c r="B360" s="266"/>
      <c r="C360" s="155" t="s">
        <v>129</v>
      </c>
      <c r="D360" s="137" t="s">
        <v>130</v>
      </c>
      <c r="E360" s="138"/>
      <c r="F360" s="138"/>
    </row>
    <row r="361" spans="1:7" s="133" customFormat="1" ht="19.5" customHeight="1" hidden="1">
      <c r="A361" s="271"/>
      <c r="B361" s="147">
        <v>80195</v>
      </c>
      <c r="C361" s="146"/>
      <c r="D361" s="147" t="s">
        <v>150</v>
      </c>
      <c r="E361" s="148">
        <f>E362+E364+E367</f>
        <v>0</v>
      </c>
      <c r="F361" s="148">
        <f>F362+F364+F367</f>
        <v>0</v>
      </c>
      <c r="G361" s="175">
        <f>E361-F361</f>
        <v>0</v>
      </c>
    </row>
    <row r="362" spans="1:6" s="133" customFormat="1" ht="19.5" customHeight="1" hidden="1">
      <c r="A362" s="271"/>
      <c r="B362" s="261"/>
      <c r="C362" s="265"/>
      <c r="D362" s="296" t="s">
        <v>336</v>
      </c>
      <c r="E362" s="452">
        <f>E363+E366</f>
        <v>0</v>
      </c>
      <c r="F362" s="452">
        <f>F366</f>
        <v>0</v>
      </c>
    </row>
    <row r="363" spans="1:6" s="133" customFormat="1" ht="18" customHeight="1" hidden="1">
      <c r="A363" s="271"/>
      <c r="B363" s="261"/>
      <c r="C363" s="303"/>
      <c r="D363" s="324" t="s">
        <v>438</v>
      </c>
      <c r="E363" s="450"/>
      <c r="F363" s="436"/>
    </row>
    <row r="364" spans="1:6" s="139" customFormat="1" ht="18.75" customHeight="1" hidden="1">
      <c r="A364" s="271"/>
      <c r="B364" s="164"/>
      <c r="C364" s="278" t="s">
        <v>139</v>
      </c>
      <c r="D364" s="394" t="s">
        <v>335</v>
      </c>
      <c r="E364" s="138"/>
      <c r="F364" s="443"/>
    </row>
    <row r="365" spans="1:6" s="139" customFormat="1" ht="18.75" customHeight="1" hidden="1">
      <c r="A365" s="271"/>
      <c r="B365" s="164"/>
      <c r="C365" s="278" t="s">
        <v>139</v>
      </c>
      <c r="D365" s="296" t="s">
        <v>335</v>
      </c>
      <c r="E365" s="221">
        <f>E366</f>
        <v>0</v>
      </c>
      <c r="F365" s="221"/>
    </row>
    <row r="366" spans="1:6" s="139" customFormat="1" ht="18" customHeight="1" hidden="1">
      <c r="A366" s="271"/>
      <c r="B366" s="164"/>
      <c r="C366" s="292" t="s">
        <v>220</v>
      </c>
      <c r="D366" s="263" t="s">
        <v>475</v>
      </c>
      <c r="E366" s="451"/>
      <c r="F366" s="431"/>
    </row>
    <row r="367" spans="1:6" s="139" customFormat="1" ht="19.5" customHeight="1" hidden="1">
      <c r="A367" s="271"/>
      <c r="B367" s="266"/>
      <c r="C367" s="155" t="s">
        <v>131</v>
      </c>
      <c r="D367" s="296" t="s">
        <v>454</v>
      </c>
      <c r="E367" s="221"/>
      <c r="F367" s="221"/>
    </row>
    <row r="368" spans="1:6" s="139" customFormat="1" ht="16.5" customHeight="1" hidden="1">
      <c r="A368" s="271"/>
      <c r="B368" s="543" t="s">
        <v>453</v>
      </c>
      <c r="C368" s="543"/>
      <c r="D368" s="544"/>
      <c r="E368" s="474"/>
      <c r="F368" s="474"/>
    </row>
    <row r="369" spans="1:6" s="133" customFormat="1" ht="15" customHeight="1" hidden="1" thickBot="1">
      <c r="A369" s="271"/>
      <c r="B369" s="261"/>
      <c r="C369" s="303"/>
      <c r="D369" s="324" t="s">
        <v>452</v>
      </c>
      <c r="E369" s="450"/>
      <c r="F369" s="436"/>
    </row>
    <row r="370" spans="1:7" s="128" customFormat="1" ht="18" customHeight="1" thickBot="1">
      <c r="A370" s="273">
        <v>851</v>
      </c>
      <c r="B370" s="126"/>
      <c r="C370" s="126"/>
      <c r="D370" s="126" t="s">
        <v>294</v>
      </c>
      <c r="E370" s="274">
        <f>E371+E379+E381</f>
        <v>12000</v>
      </c>
      <c r="F370" s="274">
        <f>F371+F379+F381</f>
        <v>0</v>
      </c>
      <c r="G370" s="175">
        <f>E370-F370</f>
        <v>12000</v>
      </c>
    </row>
    <row r="371" spans="1:6" s="133" customFormat="1" ht="17.25" customHeight="1">
      <c r="A371" s="176"/>
      <c r="B371" s="131">
        <v>85121</v>
      </c>
      <c r="C371" s="130"/>
      <c r="D371" s="131" t="s">
        <v>295</v>
      </c>
      <c r="E371" s="132">
        <f>E375</f>
        <v>12000</v>
      </c>
      <c r="F371" s="132">
        <f>F375</f>
        <v>0</v>
      </c>
    </row>
    <row r="372" spans="1:6" s="133" customFormat="1" ht="38.25" hidden="1">
      <c r="A372" s="187"/>
      <c r="B372" s="223"/>
      <c r="C372" s="136" t="s">
        <v>296</v>
      </c>
      <c r="D372" s="156" t="s">
        <v>171</v>
      </c>
      <c r="E372" s="154"/>
      <c r="F372" s="138"/>
    </row>
    <row r="373" spans="1:6" s="139" customFormat="1" ht="38.25" hidden="1">
      <c r="A373" s="134"/>
      <c r="B373" s="149"/>
      <c r="C373" s="149">
        <v>6298</v>
      </c>
      <c r="D373" s="150" t="s">
        <v>138</v>
      </c>
      <c r="E373" s="151"/>
      <c r="F373" s="143"/>
    </row>
    <row r="374" spans="1:6" s="139" customFormat="1" ht="51" hidden="1">
      <c r="A374" s="134"/>
      <c r="B374" s="140"/>
      <c r="C374" s="141" t="s">
        <v>297</v>
      </c>
      <c r="D374" s="150" t="s">
        <v>298</v>
      </c>
      <c r="E374" s="143"/>
      <c r="F374" s="143"/>
    </row>
    <row r="375" spans="1:6" s="139" customFormat="1" ht="18.75" customHeight="1">
      <c r="A375" s="271"/>
      <c r="B375" s="164"/>
      <c r="C375" s="278" t="s">
        <v>139</v>
      </c>
      <c r="D375" s="296" t="s">
        <v>335</v>
      </c>
      <c r="E375" s="221">
        <v>12000</v>
      </c>
      <c r="F375" s="221"/>
    </row>
    <row r="376" spans="1:6" s="139" customFormat="1" ht="24.75" customHeight="1" thickBot="1">
      <c r="A376" s="271"/>
      <c r="B376" s="507" t="s">
        <v>461</v>
      </c>
      <c r="C376" s="507"/>
      <c r="D376" s="562"/>
      <c r="E376" s="412" t="s">
        <v>467</v>
      </c>
      <c r="F376" s="413"/>
    </row>
    <row r="377" spans="1:6" s="139" customFormat="1" ht="16.5" customHeight="1" hidden="1">
      <c r="A377" s="134"/>
      <c r="B377" s="140"/>
      <c r="C377" s="141" t="s">
        <v>141</v>
      </c>
      <c r="D377" s="150" t="s">
        <v>140</v>
      </c>
      <c r="E377" s="143"/>
      <c r="F377" s="143"/>
    </row>
    <row r="378" spans="1:6" s="139" customFormat="1" ht="16.5" customHeight="1" hidden="1">
      <c r="A378" s="144"/>
      <c r="B378" s="140"/>
      <c r="C378" s="145" t="s">
        <v>222</v>
      </c>
      <c r="D378" s="150" t="s">
        <v>140</v>
      </c>
      <c r="E378" s="143"/>
      <c r="F378" s="143"/>
    </row>
    <row r="379" spans="1:6" s="133" customFormat="1" ht="19.5" customHeight="1" hidden="1">
      <c r="A379" s="176"/>
      <c r="B379" s="147">
        <v>85153</v>
      </c>
      <c r="C379" s="146"/>
      <c r="D379" s="147" t="s">
        <v>299</v>
      </c>
      <c r="E379" s="148">
        <f>E380</f>
        <v>0</v>
      </c>
      <c r="F379" s="148">
        <f>F380</f>
        <v>0</v>
      </c>
    </row>
    <row r="380" spans="1:6" s="133" customFormat="1" ht="20.25" customHeight="1" hidden="1">
      <c r="A380" s="207"/>
      <c r="B380" s="223"/>
      <c r="C380" s="155" t="s">
        <v>129</v>
      </c>
      <c r="D380" s="156" t="s">
        <v>130</v>
      </c>
      <c r="E380" s="138"/>
      <c r="F380" s="138"/>
    </row>
    <row r="381" spans="1:6" s="133" customFormat="1" ht="19.5" customHeight="1" hidden="1">
      <c r="A381" s="207"/>
      <c r="B381" s="147">
        <v>85154</v>
      </c>
      <c r="C381" s="146"/>
      <c r="D381" s="147" t="s">
        <v>300</v>
      </c>
      <c r="E381" s="148">
        <f>SUM(E382:E390)</f>
        <v>0</v>
      </c>
      <c r="F381" s="148">
        <f>SUM(F382:F390)</f>
        <v>0</v>
      </c>
    </row>
    <row r="382" spans="1:6" s="133" customFormat="1" ht="51" hidden="1">
      <c r="A382" s="207"/>
      <c r="B382" s="223"/>
      <c r="C382" s="224" t="s">
        <v>301</v>
      </c>
      <c r="D382" s="225" t="s">
        <v>302</v>
      </c>
      <c r="E382" s="226"/>
      <c r="F382" s="227"/>
    </row>
    <row r="383" spans="1:6" s="133" customFormat="1" ht="38.25" hidden="1">
      <c r="A383" s="207"/>
      <c r="B383" s="228"/>
      <c r="C383" s="229" t="s">
        <v>303</v>
      </c>
      <c r="D383" s="230" t="s">
        <v>304</v>
      </c>
      <c r="E383" s="231"/>
      <c r="F383" s="232"/>
    </row>
    <row r="384" spans="1:6" s="139" customFormat="1" ht="21" customHeight="1" hidden="1">
      <c r="A384" s="271"/>
      <c r="B384" s="285"/>
      <c r="C384" s="165"/>
      <c r="D384" s="330" t="s">
        <v>363</v>
      </c>
      <c r="E384" s="331"/>
      <c r="F384" s="331"/>
    </row>
    <row r="385" spans="1:6" s="133" customFormat="1" ht="17.25" customHeight="1" hidden="1">
      <c r="A385" s="207"/>
      <c r="B385" s="228"/>
      <c r="C385" s="229" t="s">
        <v>125</v>
      </c>
      <c r="D385" s="230" t="s">
        <v>126</v>
      </c>
      <c r="E385" s="231"/>
      <c r="F385" s="232"/>
    </row>
    <row r="386" spans="1:6" s="133" customFormat="1" ht="17.25" customHeight="1" hidden="1">
      <c r="A386" s="207"/>
      <c r="B386" s="228"/>
      <c r="C386" s="229" t="s">
        <v>127</v>
      </c>
      <c r="D386" s="230" t="s">
        <v>128</v>
      </c>
      <c r="E386" s="231"/>
      <c r="F386" s="232"/>
    </row>
    <row r="387" spans="1:6" s="133" customFormat="1" ht="17.25" customHeight="1" hidden="1">
      <c r="A387" s="207"/>
      <c r="B387" s="228"/>
      <c r="C387" s="229" t="s">
        <v>197</v>
      </c>
      <c r="D387" s="230" t="s">
        <v>198</v>
      </c>
      <c r="E387" s="231"/>
      <c r="F387" s="232"/>
    </row>
    <row r="388" spans="1:6" s="133" customFormat="1" ht="17.25" customHeight="1" hidden="1">
      <c r="A388" s="207"/>
      <c r="B388" s="228"/>
      <c r="C388" s="229" t="s">
        <v>163</v>
      </c>
      <c r="D388" s="230" t="s">
        <v>164</v>
      </c>
      <c r="E388" s="231"/>
      <c r="F388" s="232"/>
    </row>
    <row r="389" spans="1:6" s="133" customFormat="1" ht="17.25" customHeight="1" hidden="1">
      <c r="A389" s="207"/>
      <c r="B389" s="233"/>
      <c r="C389" s="141" t="s">
        <v>129</v>
      </c>
      <c r="D389" s="153" t="s">
        <v>130</v>
      </c>
      <c r="E389" s="151"/>
      <c r="F389" s="151"/>
    </row>
    <row r="390" spans="1:6" s="133" customFormat="1" ht="17.25" customHeight="1" hidden="1" thickBot="1">
      <c r="A390" s="176"/>
      <c r="B390" s="223"/>
      <c r="C390" s="155" t="s">
        <v>199</v>
      </c>
      <c r="D390" s="156" t="s">
        <v>200</v>
      </c>
      <c r="E390" s="138"/>
      <c r="F390" s="138"/>
    </row>
    <row r="391" spans="1:6" s="128" customFormat="1" ht="24.75" customHeight="1" thickBot="1">
      <c r="A391" s="197">
        <v>852</v>
      </c>
      <c r="B391" s="540" t="s">
        <v>305</v>
      </c>
      <c r="C391" s="541"/>
      <c r="D391" s="542"/>
      <c r="E391" s="127">
        <f>E392+E394+E397+E399+E404+E406+E408</f>
        <v>15000</v>
      </c>
      <c r="F391" s="127">
        <f>F392+F394+F397+F399+F404+F406+F408</f>
        <v>0</v>
      </c>
    </row>
    <row r="392" spans="1:7" s="133" customFormat="1" ht="21.75" customHeight="1" hidden="1">
      <c r="A392" s="176"/>
      <c r="B392" s="173">
        <v>85202</v>
      </c>
      <c r="C392" s="236"/>
      <c r="D392" s="208" t="s">
        <v>306</v>
      </c>
      <c r="E392" s="174">
        <f>E393</f>
        <v>0</v>
      </c>
      <c r="F392" s="174">
        <f>F393</f>
        <v>0</v>
      </c>
      <c r="G392" s="237"/>
    </row>
    <row r="393" spans="1:6" s="139" customFormat="1" ht="42.75" customHeight="1" hidden="1">
      <c r="A393" s="144"/>
      <c r="B393" s="188"/>
      <c r="C393" s="155" t="s">
        <v>307</v>
      </c>
      <c r="D393" s="156" t="s">
        <v>308</v>
      </c>
      <c r="E393" s="138"/>
      <c r="F393" s="138"/>
    </row>
    <row r="394" spans="1:6" s="133" customFormat="1" ht="42.75" hidden="1">
      <c r="A394" s="176"/>
      <c r="B394" s="147">
        <v>85212</v>
      </c>
      <c r="C394" s="146"/>
      <c r="D394" s="206" t="s">
        <v>309</v>
      </c>
      <c r="E394" s="148">
        <f>SUM(E395:E396)</f>
        <v>0</v>
      </c>
      <c r="F394" s="148">
        <f>SUM(F395:F396)</f>
        <v>0</v>
      </c>
    </row>
    <row r="395" spans="1:6" s="139" customFormat="1" ht="51" hidden="1">
      <c r="A395" s="158"/>
      <c r="B395" s="184"/>
      <c r="C395" s="160" t="s">
        <v>190</v>
      </c>
      <c r="D395" s="161" t="s">
        <v>191</v>
      </c>
      <c r="E395" s="162"/>
      <c r="F395" s="162"/>
    </row>
    <row r="396" spans="1:6" s="139" customFormat="1" ht="51" hidden="1">
      <c r="A396" s="144"/>
      <c r="B396" s="152"/>
      <c r="C396" s="141" t="s">
        <v>192</v>
      </c>
      <c r="D396" s="153" t="s">
        <v>193</v>
      </c>
      <c r="E396" s="151"/>
      <c r="F396" s="143"/>
    </row>
    <row r="397" spans="1:6" s="133" customFormat="1" ht="57" hidden="1">
      <c r="A397" s="187"/>
      <c r="B397" s="147">
        <v>85213</v>
      </c>
      <c r="C397" s="146"/>
      <c r="D397" s="206" t="s">
        <v>310</v>
      </c>
      <c r="E397" s="148">
        <f>E398</f>
        <v>0</v>
      </c>
      <c r="F397" s="148">
        <f>F398</f>
        <v>0</v>
      </c>
    </row>
    <row r="398" spans="1:6" s="139" customFormat="1" ht="51" hidden="1">
      <c r="A398" s="144"/>
      <c r="B398" s="186"/>
      <c r="C398" s="136" t="s">
        <v>190</v>
      </c>
      <c r="D398" s="178" t="s">
        <v>191</v>
      </c>
      <c r="E398" s="154"/>
      <c r="F398" s="154"/>
    </row>
    <row r="399" spans="1:6" s="133" customFormat="1" ht="28.5">
      <c r="A399" s="207"/>
      <c r="B399" s="147">
        <v>85214</v>
      </c>
      <c r="C399" s="146"/>
      <c r="D399" s="206" t="s">
        <v>311</v>
      </c>
      <c r="E399" s="148">
        <f>SUM(E400:E401)</f>
        <v>15000</v>
      </c>
      <c r="F399" s="148">
        <f>SUM(F400:F401)</f>
        <v>0</v>
      </c>
    </row>
    <row r="400" spans="1:6" s="139" customFormat="1" ht="18.75" customHeight="1">
      <c r="A400" s="271"/>
      <c r="B400" s="285"/>
      <c r="C400" s="285">
        <v>4300</v>
      </c>
      <c r="D400" s="296" t="s">
        <v>479</v>
      </c>
      <c r="E400" s="221">
        <f>15000</f>
        <v>15000</v>
      </c>
      <c r="F400" s="221">
        <f>F401</f>
        <v>0</v>
      </c>
    </row>
    <row r="401" spans="1:6" s="139" customFormat="1" ht="25.5" hidden="1">
      <c r="A401" s="144"/>
      <c r="B401" s="152"/>
      <c r="C401" s="141" t="s">
        <v>312</v>
      </c>
      <c r="D401" s="153" t="s">
        <v>313</v>
      </c>
      <c r="E401" s="151"/>
      <c r="F401" s="143"/>
    </row>
    <row r="402" spans="1:6" s="133" customFormat="1" ht="26.25" customHeight="1" hidden="1">
      <c r="A402" s="207"/>
      <c r="B402" s="147">
        <v>85215</v>
      </c>
      <c r="C402" s="146"/>
      <c r="D402" s="206" t="s">
        <v>474</v>
      </c>
      <c r="E402" s="148">
        <f>SUM(E403:E404)</f>
        <v>0</v>
      </c>
      <c r="F402" s="148">
        <f>SUM(F403:F404)</f>
        <v>0</v>
      </c>
    </row>
    <row r="403" spans="1:6" s="139" customFormat="1" ht="18.75" customHeight="1" hidden="1">
      <c r="A403" s="271"/>
      <c r="B403" s="285"/>
      <c r="C403" s="285">
        <v>4300</v>
      </c>
      <c r="D403" s="296" t="s">
        <v>363</v>
      </c>
      <c r="E403" s="221"/>
      <c r="F403" s="221">
        <f>F404</f>
        <v>0</v>
      </c>
    </row>
    <row r="404" spans="1:6" s="133" customFormat="1" ht="19.5" customHeight="1" hidden="1">
      <c r="A404" s="187"/>
      <c r="B404" s="147">
        <v>85219</v>
      </c>
      <c r="C404" s="146"/>
      <c r="D404" s="147" t="s">
        <v>314</v>
      </c>
      <c r="E404" s="148">
        <f>E405</f>
        <v>0</v>
      </c>
      <c r="F404" s="148">
        <f>F405</f>
        <v>0</v>
      </c>
    </row>
    <row r="405" spans="1:6" s="139" customFormat="1" ht="25.5" hidden="1">
      <c r="A405" s="144"/>
      <c r="B405" s="186"/>
      <c r="C405" s="136" t="s">
        <v>312</v>
      </c>
      <c r="D405" s="178" t="s">
        <v>313</v>
      </c>
      <c r="E405" s="154"/>
      <c r="F405" s="138"/>
    </row>
    <row r="406" spans="1:6" s="133" customFormat="1" ht="28.5" hidden="1">
      <c r="A406" s="134"/>
      <c r="B406" s="147">
        <v>85228</v>
      </c>
      <c r="C406" s="146"/>
      <c r="D406" s="206" t="s">
        <v>315</v>
      </c>
      <c r="E406" s="148">
        <f>E407</f>
        <v>0</v>
      </c>
      <c r="F406" s="148">
        <f>F407</f>
        <v>0</v>
      </c>
    </row>
    <row r="407" spans="1:6" s="139" customFormat="1" ht="18" customHeight="1" hidden="1">
      <c r="A407" s="144"/>
      <c r="B407" s="188"/>
      <c r="C407" s="155" t="s">
        <v>316</v>
      </c>
      <c r="D407" s="156" t="s">
        <v>317</v>
      </c>
      <c r="E407" s="138"/>
      <c r="F407" s="138"/>
    </row>
    <row r="408" spans="1:6" s="133" customFormat="1" ht="18" customHeight="1" hidden="1">
      <c r="A408" s="134"/>
      <c r="B408" s="147">
        <v>85295</v>
      </c>
      <c r="C408" s="146"/>
      <c r="D408" s="206" t="s">
        <v>150</v>
      </c>
      <c r="E408" s="148">
        <f>E409</f>
        <v>0</v>
      </c>
      <c r="F408" s="148">
        <f>F411</f>
        <v>0</v>
      </c>
    </row>
    <row r="409" spans="1:6" s="139" customFormat="1" ht="18.75" customHeight="1" hidden="1">
      <c r="A409" s="271"/>
      <c r="B409" s="285"/>
      <c r="C409" s="285">
        <v>4300</v>
      </c>
      <c r="D409" s="296" t="s">
        <v>363</v>
      </c>
      <c r="E409" s="221"/>
      <c r="F409" s="221">
        <f>F410</f>
        <v>0</v>
      </c>
    </row>
    <row r="410" spans="1:6" s="139" customFormat="1" ht="18" customHeight="1" hidden="1">
      <c r="A410" s="271"/>
      <c r="B410" s="285"/>
      <c r="C410" s="285"/>
      <c r="D410" s="324" t="s">
        <v>414</v>
      </c>
      <c r="E410" s="423"/>
      <c r="F410" s="322"/>
    </row>
    <row r="411" spans="1:6" s="139" customFormat="1" ht="25.5" hidden="1">
      <c r="A411" s="144"/>
      <c r="B411" s="186"/>
      <c r="C411" s="136" t="s">
        <v>312</v>
      </c>
      <c r="D411" s="178" t="s">
        <v>313</v>
      </c>
      <c r="E411" s="154"/>
      <c r="F411" s="138"/>
    </row>
    <row r="412" spans="1:6" s="139" customFormat="1" ht="21.75" customHeight="1" hidden="1">
      <c r="A412" s="403"/>
      <c r="B412" s="427"/>
      <c r="C412" s="480" t="s">
        <v>220</v>
      </c>
      <c r="D412" s="479" t="s">
        <v>450</v>
      </c>
      <c r="E412" s="483"/>
      <c r="F412" s="444"/>
    </row>
    <row r="413" spans="1:6" s="239" customFormat="1" ht="30.75" hidden="1" thickBot="1">
      <c r="A413" s="169">
        <v>854</v>
      </c>
      <c r="B413" s="169"/>
      <c r="C413" s="487"/>
      <c r="D413" s="170" t="s">
        <v>318</v>
      </c>
      <c r="E413" s="488">
        <f>E416</f>
        <v>0</v>
      </c>
      <c r="F413" s="488">
        <f>F416</f>
        <v>0</v>
      </c>
    </row>
    <row r="414" spans="1:6" s="139" customFormat="1" ht="28.5" hidden="1">
      <c r="A414" s="193"/>
      <c r="B414" s="240">
        <v>85412</v>
      </c>
      <c r="C414" s="211"/>
      <c r="D414" s="195" t="s">
        <v>319</v>
      </c>
      <c r="E414" s="213">
        <f>E415</f>
        <v>0</v>
      </c>
      <c r="F414" s="213">
        <f>F415</f>
        <v>0</v>
      </c>
    </row>
    <row r="415" spans="1:6" s="139" customFormat="1" ht="21" customHeight="1" hidden="1">
      <c r="A415" s="134"/>
      <c r="B415" s="188"/>
      <c r="C415" s="188">
        <v>4300</v>
      </c>
      <c r="D415" s="156" t="s">
        <v>130</v>
      </c>
      <c r="E415" s="138"/>
      <c r="F415" s="138"/>
    </row>
    <row r="416" spans="1:6" s="139" customFormat="1" ht="27" customHeight="1" hidden="1">
      <c r="A416" s="193"/>
      <c r="B416" s="242">
        <v>85415</v>
      </c>
      <c r="C416" s="220"/>
      <c r="D416" s="206" t="s">
        <v>365</v>
      </c>
      <c r="E416" s="221">
        <f>E417</f>
        <v>0</v>
      </c>
      <c r="F416" s="221">
        <f>F417</f>
        <v>0</v>
      </c>
    </row>
    <row r="417" spans="1:6" s="139" customFormat="1" ht="21" customHeight="1" hidden="1" thickBot="1">
      <c r="A417" s="134"/>
      <c r="B417" s="188"/>
      <c r="C417" s="188">
        <v>4300</v>
      </c>
      <c r="D417" s="330" t="s">
        <v>363</v>
      </c>
      <c r="E417" s="138"/>
      <c r="F417" s="138"/>
    </row>
    <row r="418" spans="1:6" s="239" customFormat="1" ht="31.5" customHeight="1" hidden="1" thickBot="1">
      <c r="A418" s="172">
        <v>900</v>
      </c>
      <c r="B418" s="537" t="s">
        <v>320</v>
      </c>
      <c r="C418" s="538"/>
      <c r="D418" s="539"/>
      <c r="E418" s="238">
        <f>E419+E421+E427+E433+E435</f>
        <v>0</v>
      </c>
      <c r="F418" s="238">
        <f>F419+F421+F427+F433+F435</f>
        <v>0</v>
      </c>
    </row>
    <row r="419" spans="1:6" s="139" customFormat="1" ht="19.5" customHeight="1" hidden="1">
      <c r="A419" s="193"/>
      <c r="B419" s="240">
        <v>90001</v>
      </c>
      <c r="C419" s="211"/>
      <c r="D419" s="212" t="s">
        <v>321</v>
      </c>
      <c r="E419" s="241">
        <f>E420</f>
        <v>0</v>
      </c>
      <c r="F419" s="241">
        <f>F420</f>
        <v>0</v>
      </c>
    </row>
    <row r="420" spans="1:6" s="139" customFormat="1" ht="18" customHeight="1" hidden="1">
      <c r="A420" s="144"/>
      <c r="B420" s="188"/>
      <c r="C420" s="188">
        <v>4260</v>
      </c>
      <c r="D420" s="156" t="s">
        <v>164</v>
      </c>
      <c r="E420" s="138"/>
      <c r="F420" s="138"/>
    </row>
    <row r="421" spans="1:6" s="139" customFormat="1" ht="19.5" customHeight="1" hidden="1">
      <c r="A421" s="144"/>
      <c r="B421" s="242">
        <v>90002</v>
      </c>
      <c r="C421" s="220"/>
      <c r="D421" s="196" t="s">
        <v>322</v>
      </c>
      <c r="E421" s="243">
        <f>E422+E424</f>
        <v>0</v>
      </c>
      <c r="F421" s="243">
        <f>F422+F424</f>
        <v>0</v>
      </c>
    </row>
    <row r="422" spans="1:6" s="139" customFormat="1" ht="18.75" customHeight="1" hidden="1">
      <c r="A422" s="271"/>
      <c r="B422" s="164"/>
      <c r="C422" s="278" t="s">
        <v>139</v>
      </c>
      <c r="D422" s="296" t="s">
        <v>336</v>
      </c>
      <c r="E422" s="221"/>
      <c r="F422" s="304">
        <v>0</v>
      </c>
    </row>
    <row r="423" spans="1:6" s="139" customFormat="1" ht="38.25" hidden="1">
      <c r="A423" s="271"/>
      <c r="B423" s="164"/>
      <c r="C423" s="292"/>
      <c r="D423" s="324" t="s">
        <v>441</v>
      </c>
      <c r="E423" s="322"/>
      <c r="F423" s="442"/>
    </row>
    <row r="424" spans="1:6" s="139" customFormat="1" ht="18.75" customHeight="1" hidden="1">
      <c r="A424" s="271"/>
      <c r="B424" s="164"/>
      <c r="C424" s="278" t="s">
        <v>139</v>
      </c>
      <c r="D424" s="296" t="s">
        <v>335</v>
      </c>
      <c r="E424" s="221"/>
      <c r="F424" s="221"/>
    </row>
    <row r="425" spans="1:6" s="139" customFormat="1" ht="18.75" customHeight="1" hidden="1">
      <c r="A425" s="271"/>
      <c r="B425" s="164"/>
      <c r="C425" s="292"/>
      <c r="D425" s="315" t="s">
        <v>440</v>
      </c>
      <c r="E425" s="415"/>
      <c r="F425" s="319"/>
    </row>
    <row r="426" spans="1:6" s="139" customFormat="1" ht="25.5" hidden="1">
      <c r="A426" s="271"/>
      <c r="B426" s="164"/>
      <c r="C426" s="292" t="s">
        <v>220</v>
      </c>
      <c r="D426" s="263" t="s">
        <v>93</v>
      </c>
      <c r="E426" s="298"/>
      <c r="F426" s="298"/>
    </row>
    <row r="427" spans="1:6" s="139" customFormat="1" ht="28.5" hidden="1">
      <c r="A427" s="271"/>
      <c r="B427" s="242">
        <v>90008</v>
      </c>
      <c r="C427" s="220"/>
      <c r="D427" s="206" t="s">
        <v>418</v>
      </c>
      <c r="E427" s="243">
        <f>E428+E431</f>
        <v>0</v>
      </c>
      <c r="F427" s="243">
        <f>F428</f>
        <v>0</v>
      </c>
    </row>
    <row r="428" spans="1:6" s="139" customFormat="1" ht="17.25" customHeight="1" hidden="1">
      <c r="A428" s="271"/>
      <c r="B428" s="266"/>
      <c r="C428" s="155" t="s">
        <v>129</v>
      </c>
      <c r="D428" s="296" t="s">
        <v>336</v>
      </c>
      <c r="E428" s="221"/>
      <c r="F428" s="221"/>
    </row>
    <row r="429" spans="1:6" s="133" customFormat="1" ht="19.5" customHeight="1" hidden="1">
      <c r="A429" s="264"/>
      <c r="B429" s="261"/>
      <c r="C429" s="303"/>
      <c r="D429" s="263" t="s">
        <v>350</v>
      </c>
      <c r="E429" s="309"/>
      <c r="F429" s="309"/>
    </row>
    <row r="430" spans="1:6" s="133" customFormat="1" ht="19.5" customHeight="1" hidden="1">
      <c r="A430" s="264"/>
      <c r="B430" s="261"/>
      <c r="C430" s="303"/>
      <c r="D430" s="263" t="s">
        <v>351</v>
      </c>
      <c r="E430" s="308"/>
      <c r="F430" s="302"/>
    </row>
    <row r="431" spans="1:6" s="139" customFormat="1" ht="18.75" customHeight="1" hidden="1">
      <c r="A431" s="271"/>
      <c r="B431" s="164"/>
      <c r="C431" s="278" t="s">
        <v>139</v>
      </c>
      <c r="D431" s="296" t="s">
        <v>335</v>
      </c>
      <c r="E431" s="304"/>
      <c r="F431" s="304"/>
    </row>
    <row r="432" spans="1:6" s="139" customFormat="1" ht="25.5" hidden="1">
      <c r="A432" s="390"/>
      <c r="B432" s="313"/>
      <c r="C432" s="313"/>
      <c r="D432" s="263" t="s">
        <v>96</v>
      </c>
      <c r="E432" s="391"/>
      <c r="F432" s="392"/>
    </row>
    <row r="433" spans="1:6" s="139" customFormat="1" ht="19.5" customHeight="1" hidden="1">
      <c r="A433" s="271"/>
      <c r="B433" s="242">
        <v>90015</v>
      </c>
      <c r="C433" s="220"/>
      <c r="D433" s="244" t="s">
        <v>323</v>
      </c>
      <c r="E433" s="243">
        <f>E434</f>
        <v>0</v>
      </c>
      <c r="F433" s="243">
        <f>F434</f>
        <v>0</v>
      </c>
    </row>
    <row r="434" spans="1:6" s="139" customFormat="1" ht="21" customHeight="1" hidden="1">
      <c r="A434" s="271"/>
      <c r="B434" s="266"/>
      <c r="C434" s="155" t="s">
        <v>129</v>
      </c>
      <c r="D434" s="257" t="s">
        <v>343</v>
      </c>
      <c r="E434" s="138"/>
      <c r="F434" s="138"/>
    </row>
    <row r="435" spans="1:6" s="139" customFormat="1" ht="19.5" customHeight="1" hidden="1">
      <c r="A435" s="271"/>
      <c r="B435" s="242">
        <v>90095</v>
      </c>
      <c r="C435" s="220"/>
      <c r="D435" s="196" t="s">
        <v>150</v>
      </c>
      <c r="E435" s="243">
        <f>E436</f>
        <v>0</v>
      </c>
      <c r="F435" s="243">
        <f>F436</f>
        <v>0</v>
      </c>
    </row>
    <row r="436" spans="1:6" s="139" customFormat="1" ht="18" customHeight="1" hidden="1">
      <c r="A436" s="193"/>
      <c r="B436" s="188"/>
      <c r="C436" s="188">
        <v>4300</v>
      </c>
      <c r="D436" s="156" t="s">
        <v>130</v>
      </c>
      <c r="E436" s="138"/>
      <c r="F436" s="138"/>
    </row>
    <row r="437" spans="1:6" s="139" customFormat="1" ht="15" customHeight="1" thickBot="1">
      <c r="A437" s="409"/>
      <c r="B437" s="549" t="s">
        <v>478</v>
      </c>
      <c r="C437" s="549"/>
      <c r="D437" s="549"/>
      <c r="E437" s="549"/>
      <c r="F437" s="550"/>
    </row>
    <row r="438" spans="1:6" s="239" customFormat="1" ht="30" customHeight="1" thickBot="1">
      <c r="A438" s="172">
        <v>921</v>
      </c>
      <c r="B438" s="537" t="s">
        <v>324</v>
      </c>
      <c r="C438" s="538"/>
      <c r="D438" s="539"/>
      <c r="E438" s="238">
        <f>E439+E453+E465+E461</f>
        <v>12780</v>
      </c>
      <c r="F438" s="238">
        <f>F439+F453</f>
        <v>0</v>
      </c>
    </row>
    <row r="439" spans="1:6" s="139" customFormat="1" ht="19.5" customHeight="1">
      <c r="A439" s="193"/>
      <c r="B439" s="204">
        <v>92109</v>
      </c>
      <c r="C439" s="160"/>
      <c r="D439" s="244" t="s">
        <v>325</v>
      </c>
      <c r="E439" s="162">
        <f>E442+E440</f>
        <v>1000</v>
      </c>
      <c r="F439" s="162">
        <f>F442+F440</f>
        <v>0</v>
      </c>
    </row>
    <row r="440" spans="1:6" s="139" customFormat="1" ht="21.75" customHeight="1">
      <c r="A440" s="271"/>
      <c r="B440" s="285"/>
      <c r="C440" s="285">
        <v>4300</v>
      </c>
      <c r="D440" s="296" t="s">
        <v>336</v>
      </c>
      <c r="E440" s="221">
        <v>1000</v>
      </c>
      <c r="F440" s="221"/>
    </row>
    <row r="441" spans="1:6" s="139" customFormat="1" ht="12" customHeight="1">
      <c r="A441" s="403"/>
      <c r="B441" s="323"/>
      <c r="C441" s="323"/>
      <c r="D441" s="404" t="s">
        <v>414</v>
      </c>
      <c r="E441" s="391" t="s">
        <v>466</v>
      </c>
      <c r="F441" s="221"/>
    </row>
    <row r="442" spans="1:6" s="139" customFormat="1" ht="21.75" customHeight="1" hidden="1">
      <c r="A442" s="271"/>
      <c r="B442" s="285"/>
      <c r="C442" s="285">
        <v>4300</v>
      </c>
      <c r="D442" s="296" t="s">
        <v>335</v>
      </c>
      <c r="E442" s="221"/>
      <c r="F442" s="221">
        <f>F443</f>
        <v>0</v>
      </c>
    </row>
    <row r="443" spans="1:6" s="139" customFormat="1" ht="25.5" customHeight="1" hidden="1">
      <c r="A443" s="403"/>
      <c r="B443" s="565" t="s">
        <v>99</v>
      </c>
      <c r="C443" s="565"/>
      <c r="D443" s="566"/>
      <c r="E443" s="391"/>
      <c r="F443" s="221"/>
    </row>
    <row r="444" spans="1:6" s="139" customFormat="1" ht="38.25" hidden="1">
      <c r="A444" s="203"/>
      <c r="B444" s="184"/>
      <c r="C444" s="184">
        <v>6298</v>
      </c>
      <c r="D444" s="161" t="s">
        <v>138</v>
      </c>
      <c r="E444" s="162"/>
      <c r="F444" s="162"/>
    </row>
    <row r="445" spans="1:6" s="139" customFormat="1" ht="12" customHeight="1" hidden="1">
      <c r="A445" s="163"/>
      <c r="B445" s="164"/>
      <c r="C445" s="165"/>
      <c r="D445" s="166"/>
      <c r="E445" s="167"/>
      <c r="F445" s="167"/>
    </row>
    <row r="446" spans="1:6" s="123" customFormat="1" ht="7.5" customHeight="1" hidden="1">
      <c r="A446" s="168">
        <v>1</v>
      </c>
      <c r="B446" s="168">
        <v>2</v>
      </c>
      <c r="C446" s="168">
        <v>3</v>
      </c>
      <c r="D446" s="168">
        <v>4</v>
      </c>
      <c r="E446" s="168">
        <v>5</v>
      </c>
      <c r="F446" s="168">
        <v>6</v>
      </c>
    </row>
    <row r="447" spans="1:6" s="139" customFormat="1" ht="28.5" customHeight="1" hidden="1">
      <c r="A447" s="144"/>
      <c r="B447" s="152"/>
      <c r="C447" s="141" t="s">
        <v>326</v>
      </c>
      <c r="D447" s="150" t="s">
        <v>327</v>
      </c>
      <c r="E447" s="151"/>
      <c r="F447" s="151"/>
    </row>
    <row r="448" spans="1:6" s="139" customFormat="1" ht="16.5" customHeight="1" hidden="1">
      <c r="A448" s="144"/>
      <c r="B448" s="149"/>
      <c r="C448" s="145" t="s">
        <v>139</v>
      </c>
      <c r="D448" s="150" t="s">
        <v>140</v>
      </c>
      <c r="E448" s="143"/>
      <c r="F448" s="143"/>
    </row>
    <row r="449" spans="1:6" ht="76.5" customHeight="1" thickBot="1">
      <c r="A449" s="120"/>
      <c r="B449" s="120"/>
      <c r="C449" s="120"/>
      <c r="D449" s="120"/>
      <c r="E449" s="120"/>
      <c r="F449" s="120"/>
    </row>
    <row r="450" spans="1:6" s="121" customFormat="1" ht="22.5" customHeight="1">
      <c r="A450" s="532" t="s">
        <v>107</v>
      </c>
      <c r="B450" s="534" t="s">
        <v>108</v>
      </c>
      <c r="C450" s="534" t="s">
        <v>109</v>
      </c>
      <c r="D450" s="534" t="s">
        <v>110</v>
      </c>
      <c r="E450" s="530" t="s">
        <v>111</v>
      </c>
      <c r="F450" s="530" t="s">
        <v>112</v>
      </c>
    </row>
    <row r="451" spans="1:6" s="121" customFormat="1" ht="15" customHeight="1" thickBot="1">
      <c r="A451" s="533"/>
      <c r="B451" s="531"/>
      <c r="C451" s="531"/>
      <c r="D451" s="531"/>
      <c r="E451" s="531"/>
      <c r="F451" s="531"/>
    </row>
    <row r="452" spans="1:6" s="123" customFormat="1" ht="7.5" customHeight="1">
      <c r="A452" s="122">
        <v>1</v>
      </c>
      <c r="B452" s="122">
        <v>2</v>
      </c>
      <c r="C452" s="122">
        <v>3</v>
      </c>
      <c r="D452" s="122">
        <v>3</v>
      </c>
      <c r="E452" s="122">
        <v>4</v>
      </c>
      <c r="F452" s="122">
        <v>5</v>
      </c>
    </row>
    <row r="453" spans="1:6" s="139" customFormat="1" ht="19.5" customHeight="1">
      <c r="A453" s="134"/>
      <c r="B453" s="242">
        <v>92116</v>
      </c>
      <c r="C453" s="220"/>
      <c r="D453" s="196" t="s">
        <v>328</v>
      </c>
      <c r="E453" s="221">
        <f>E455+E458</f>
        <v>4880</v>
      </c>
      <c r="F453" s="221">
        <f>F458</f>
        <v>0</v>
      </c>
    </row>
    <row r="454" spans="1:6" s="139" customFormat="1" ht="38.25" hidden="1">
      <c r="A454" s="134"/>
      <c r="B454" s="205"/>
      <c r="C454" s="136" t="s">
        <v>170</v>
      </c>
      <c r="D454" s="156" t="s">
        <v>171</v>
      </c>
      <c r="E454" s="154"/>
      <c r="F454" s="154"/>
    </row>
    <row r="455" spans="1:6" s="139" customFormat="1" ht="21.75" customHeight="1" hidden="1">
      <c r="A455" s="271"/>
      <c r="B455" s="285"/>
      <c r="C455" s="285">
        <v>4300</v>
      </c>
      <c r="D455" s="296" t="s">
        <v>336</v>
      </c>
      <c r="E455" s="221"/>
      <c r="F455" s="221"/>
    </row>
    <row r="456" spans="1:6" s="139" customFormat="1" ht="18" customHeight="1" hidden="1">
      <c r="A456" s="403"/>
      <c r="B456" s="323"/>
      <c r="C456" s="323"/>
      <c r="D456" s="404" t="s">
        <v>414</v>
      </c>
      <c r="E456" s="221"/>
      <c r="F456" s="221"/>
    </row>
    <row r="457" spans="1:6" s="139" customFormat="1" ht="25.5" hidden="1">
      <c r="A457" s="193"/>
      <c r="B457" s="188"/>
      <c r="C457" s="136" t="s">
        <v>326</v>
      </c>
      <c r="D457" s="156" t="s">
        <v>327</v>
      </c>
      <c r="E457" s="154"/>
      <c r="F457" s="154"/>
    </row>
    <row r="458" spans="1:6" s="139" customFormat="1" ht="15" customHeight="1">
      <c r="A458" s="271"/>
      <c r="B458" s="164"/>
      <c r="C458" s="278" t="s">
        <v>139</v>
      </c>
      <c r="D458" s="296" t="s">
        <v>335</v>
      </c>
      <c r="E458" s="304">
        <v>4880</v>
      </c>
      <c r="F458" s="304">
        <f>F459</f>
        <v>0</v>
      </c>
    </row>
    <row r="459" spans="1:6" s="139" customFormat="1" ht="39" customHeight="1">
      <c r="A459" s="485"/>
      <c r="B459" s="559" t="s">
        <v>101</v>
      </c>
      <c r="C459" s="559"/>
      <c r="D459" s="560"/>
      <c r="E459" s="298" t="s">
        <v>465</v>
      </c>
      <c r="F459" s="298"/>
    </row>
    <row r="460" spans="1:6" s="139" customFormat="1" ht="16.5" customHeight="1" hidden="1">
      <c r="A460" s="144"/>
      <c r="B460" s="149"/>
      <c r="C460" s="145" t="s">
        <v>139</v>
      </c>
      <c r="D460" s="150" t="s">
        <v>140</v>
      </c>
      <c r="E460" s="143"/>
      <c r="F460" s="143"/>
    </row>
    <row r="461" spans="1:6" s="139" customFormat="1" ht="19.5" customHeight="1">
      <c r="A461" s="193"/>
      <c r="B461" s="242">
        <v>92120</v>
      </c>
      <c r="C461" s="220"/>
      <c r="D461" s="196" t="s">
        <v>329</v>
      </c>
      <c r="E461" s="243">
        <f>E462</f>
        <v>5000</v>
      </c>
      <c r="F461" s="243">
        <f>F462</f>
        <v>0</v>
      </c>
    </row>
    <row r="462" spans="1:6" s="139" customFormat="1" ht="21.75" customHeight="1">
      <c r="A462" s="271"/>
      <c r="B462" s="285"/>
      <c r="C462" s="285">
        <v>4300</v>
      </c>
      <c r="D462" s="296" t="s">
        <v>336</v>
      </c>
      <c r="E462" s="221">
        <f>E463</f>
        <v>5000</v>
      </c>
      <c r="F462" s="221">
        <f>F463</f>
        <v>0</v>
      </c>
    </row>
    <row r="463" spans="1:6" s="139" customFormat="1" ht="18" customHeight="1">
      <c r="A463" s="271"/>
      <c r="B463" s="285"/>
      <c r="C463" s="285"/>
      <c r="D463" s="324" t="s">
        <v>361</v>
      </c>
      <c r="E463" s="322">
        <v>5000</v>
      </c>
      <c r="F463" s="322"/>
    </row>
    <row r="464" spans="1:6" s="139" customFormat="1" ht="18" customHeight="1" hidden="1">
      <c r="A464" s="271"/>
      <c r="B464" s="323"/>
      <c r="C464" s="323">
        <v>4300</v>
      </c>
      <c r="D464" s="325" t="s">
        <v>362</v>
      </c>
      <c r="E464" s="162"/>
      <c r="F464" s="162"/>
    </row>
    <row r="465" spans="1:6" s="139" customFormat="1" ht="17.25" customHeight="1">
      <c r="A465" s="193"/>
      <c r="B465" s="242">
        <v>92195</v>
      </c>
      <c r="C465" s="220"/>
      <c r="D465" s="196" t="s">
        <v>150</v>
      </c>
      <c r="E465" s="243">
        <f>E466</f>
        <v>1900</v>
      </c>
      <c r="F465" s="243">
        <f>F468</f>
        <v>0</v>
      </c>
    </row>
    <row r="466" spans="1:6" s="139" customFormat="1" ht="18.75" customHeight="1">
      <c r="A466" s="271"/>
      <c r="B466" s="164"/>
      <c r="C466" s="278" t="s">
        <v>139</v>
      </c>
      <c r="D466" s="296" t="s">
        <v>335</v>
      </c>
      <c r="E466" s="304">
        <f>E467</f>
        <v>1900</v>
      </c>
      <c r="F466" s="304"/>
    </row>
    <row r="467" spans="1:6" s="139" customFormat="1" ht="15.75" customHeight="1" thickBot="1">
      <c r="A467" s="577" t="s">
        <v>348</v>
      </c>
      <c r="B467" s="543"/>
      <c r="C467" s="543"/>
      <c r="D467" s="544"/>
      <c r="E467" s="298">
        <f>900+1000</f>
        <v>1900</v>
      </c>
      <c r="F467" s="138"/>
    </row>
    <row r="468" spans="1:6" s="139" customFormat="1" ht="21.75" customHeight="1" hidden="1" thickBot="1">
      <c r="A468" s="134"/>
      <c r="B468" s="188"/>
      <c r="C468" s="188">
        <v>4300</v>
      </c>
      <c r="D468" s="156" t="s">
        <v>130</v>
      </c>
      <c r="E468" s="138"/>
      <c r="F468" s="138"/>
    </row>
    <row r="469" spans="1:6" s="239" customFormat="1" ht="24" customHeight="1" thickBot="1">
      <c r="A469" s="326">
        <v>926</v>
      </c>
      <c r="B469" s="537" t="s">
        <v>330</v>
      </c>
      <c r="C469" s="538"/>
      <c r="D469" s="539"/>
      <c r="E469" s="238">
        <f>E470+E474</f>
        <v>2000</v>
      </c>
      <c r="F469" s="238">
        <f>F470+F474</f>
        <v>0</v>
      </c>
    </row>
    <row r="470" spans="1:6" s="139" customFormat="1" ht="19.5" customHeight="1" hidden="1">
      <c r="A470" s="396"/>
      <c r="B470" s="240">
        <v>92601</v>
      </c>
      <c r="C470" s="136"/>
      <c r="D470" s="199" t="s">
        <v>358</v>
      </c>
      <c r="E470" s="399">
        <f>E471</f>
        <v>0</v>
      </c>
      <c r="F470" s="399">
        <f>F471</f>
        <v>0</v>
      </c>
    </row>
    <row r="471" spans="1:6" s="139" customFormat="1" ht="21.75" customHeight="1" hidden="1">
      <c r="A471" s="271"/>
      <c r="B471" s="285"/>
      <c r="C471" s="285">
        <v>4300</v>
      </c>
      <c r="D471" s="296" t="s">
        <v>335</v>
      </c>
      <c r="E471" s="400"/>
      <c r="F471" s="400">
        <f>F473</f>
        <v>0</v>
      </c>
    </row>
    <row r="472" spans="1:6" s="139" customFormat="1" ht="25.5" hidden="1">
      <c r="A472" s="271"/>
      <c r="B472" s="285"/>
      <c r="C472" s="285"/>
      <c r="D472" s="324" t="s">
        <v>419</v>
      </c>
      <c r="E472" s="398"/>
      <c r="F472" s="397"/>
    </row>
    <row r="473" spans="1:6" s="139" customFormat="1" ht="30" customHeight="1" hidden="1">
      <c r="A473" s="271"/>
      <c r="B473" s="516" t="s">
        <v>104</v>
      </c>
      <c r="C473" s="516"/>
      <c r="D473" s="517"/>
      <c r="E473" s="401"/>
      <c r="F473" s="402"/>
    </row>
    <row r="474" spans="1:6" s="139" customFormat="1" ht="19.5" customHeight="1">
      <c r="A474" s="193"/>
      <c r="B474" s="395">
        <v>92605</v>
      </c>
      <c r="C474" s="220"/>
      <c r="D474" s="206" t="s">
        <v>415</v>
      </c>
      <c r="E474" s="221">
        <f>E475</f>
        <v>2000</v>
      </c>
      <c r="F474" s="221">
        <f>F477</f>
        <v>0</v>
      </c>
    </row>
    <row r="475" spans="1:6" s="139" customFormat="1" ht="21.75" customHeight="1">
      <c r="A475" s="271"/>
      <c r="B475" s="285"/>
      <c r="C475" s="285">
        <v>4300</v>
      </c>
      <c r="D475" s="394" t="s">
        <v>336</v>
      </c>
      <c r="E475" s="162">
        <f>E476</f>
        <v>2000</v>
      </c>
      <c r="F475" s="162">
        <f>F476</f>
        <v>0</v>
      </c>
    </row>
    <row r="476" spans="1:6" s="139" customFormat="1" ht="18" customHeight="1" thickBot="1">
      <c r="A476" s="271"/>
      <c r="B476" s="285"/>
      <c r="C476" s="285"/>
      <c r="D476" s="324" t="s">
        <v>414</v>
      </c>
      <c r="E476" s="322">
        <v>2000</v>
      </c>
      <c r="F476" s="322"/>
    </row>
    <row r="477" spans="1:6" s="139" customFormat="1" ht="18.75" customHeight="1" hidden="1">
      <c r="A477" s="573" t="s">
        <v>360</v>
      </c>
      <c r="B477" s="574"/>
      <c r="C477" s="278" t="s">
        <v>139</v>
      </c>
      <c r="D477" s="296" t="s">
        <v>335</v>
      </c>
      <c r="E477" s="304">
        <f>E479</f>
        <v>0</v>
      </c>
      <c r="F477" s="304">
        <f>F478</f>
        <v>0</v>
      </c>
    </row>
    <row r="478" spans="1:6" s="139" customFormat="1" ht="30.75" customHeight="1" hidden="1">
      <c r="A478" s="573"/>
      <c r="B478" s="574"/>
      <c r="C478" s="316"/>
      <c r="D478" s="317" t="s">
        <v>359</v>
      </c>
      <c r="E478" s="318"/>
      <c r="F478" s="320"/>
    </row>
    <row r="479" spans="1:6" s="139" customFormat="1" ht="30" customHeight="1" hidden="1">
      <c r="A479" s="575"/>
      <c r="B479" s="576"/>
      <c r="C479" s="315"/>
      <c r="D479" s="313" t="s">
        <v>357</v>
      </c>
      <c r="E479" s="319"/>
      <c r="F479" s="154"/>
    </row>
    <row r="480" spans="1:6" s="139" customFormat="1" ht="28.5" customHeight="1" hidden="1" thickBot="1">
      <c r="A480" s="144"/>
      <c r="B480" s="152"/>
      <c r="C480" s="141" t="s">
        <v>163</v>
      </c>
      <c r="D480" s="156" t="s">
        <v>327</v>
      </c>
      <c r="E480" s="151"/>
      <c r="F480" s="151"/>
    </row>
    <row r="481" spans="1:7" s="245" customFormat="1" ht="22.5" customHeight="1" thickBot="1">
      <c r="A481" s="552" t="s">
        <v>331</v>
      </c>
      <c r="B481" s="553"/>
      <c r="C481" s="553"/>
      <c r="D481" s="554"/>
      <c r="E481" s="234">
        <f>E7+E55+E97+E180+E263+E418+E438+E370+E391+E469+E246+E208+E71+E48</f>
        <v>69706</v>
      </c>
      <c r="F481" s="234">
        <f>F7+F55+F97+F180+F263+F418+F438+F370+F391+F469+F246+F208+F71+F48</f>
        <v>54500</v>
      </c>
      <c r="G481" s="301">
        <f>E481-F481</f>
        <v>15206</v>
      </c>
    </row>
    <row r="482" spans="5:9" ht="17.25" customHeight="1">
      <c r="E482" s="305"/>
      <c r="F482" s="306">
        <f>E481-F481</f>
        <v>15206</v>
      </c>
      <c r="G482" s="306"/>
      <c r="H482" s="490"/>
      <c r="I482" s="490"/>
    </row>
    <row r="483" spans="1:9" ht="14.25">
      <c r="A483" s="247" t="s">
        <v>332</v>
      </c>
      <c r="B483" s="248"/>
      <c r="C483" s="248"/>
      <c r="E483" s="307"/>
      <c r="H483" s="490"/>
      <c r="I483" s="490"/>
    </row>
    <row r="484" spans="2:9" ht="14.25">
      <c r="B484" s="251"/>
      <c r="C484" s="248"/>
      <c r="D484" s="250"/>
      <c r="E484" s="307"/>
      <c r="F484" s="307"/>
      <c r="G484" s="306"/>
      <c r="H484" s="490"/>
      <c r="I484" s="306"/>
    </row>
    <row r="485" spans="2:7" ht="12.75">
      <c r="B485" s="248"/>
      <c r="C485" s="248"/>
      <c r="D485" s="250"/>
      <c r="E485" s="250"/>
      <c r="F485" s="307"/>
      <c r="G485" s="306"/>
    </row>
    <row r="486" spans="2:6" ht="12.75">
      <c r="B486" s="248"/>
      <c r="C486" s="248"/>
      <c r="D486" s="250"/>
      <c r="E486" s="250"/>
      <c r="F486" s="307"/>
    </row>
    <row r="487" spans="2:6" ht="12.75">
      <c r="B487" s="248"/>
      <c r="C487" s="248"/>
      <c r="D487" s="250"/>
      <c r="E487" s="250"/>
      <c r="F487" s="307"/>
    </row>
    <row r="488" spans="2:6" ht="12.75">
      <c r="B488" s="248"/>
      <c r="C488" s="248"/>
      <c r="D488" s="250"/>
      <c r="E488" s="250"/>
      <c r="F488" s="307"/>
    </row>
    <row r="489" spans="2:6" ht="12.75">
      <c r="B489" s="248"/>
      <c r="C489" s="248"/>
      <c r="D489" s="250"/>
      <c r="E489" s="250"/>
      <c r="F489" s="307"/>
    </row>
    <row r="490" spans="2:6" ht="12.75">
      <c r="B490" s="248"/>
      <c r="C490" s="248"/>
      <c r="D490" s="250"/>
      <c r="E490" s="250"/>
      <c r="F490" s="250"/>
    </row>
    <row r="491" spans="2:6" ht="12.75">
      <c r="B491" s="248"/>
      <c r="C491" s="248"/>
      <c r="D491" s="250"/>
      <c r="E491" s="250"/>
      <c r="F491" s="250"/>
    </row>
    <row r="492" spans="2:6" ht="12.75">
      <c r="B492" s="248"/>
      <c r="C492" s="248"/>
      <c r="D492" s="250"/>
      <c r="E492" s="250"/>
      <c r="F492" s="250"/>
    </row>
    <row r="493" spans="2:6" ht="12.75">
      <c r="B493" s="248"/>
      <c r="C493" s="248"/>
      <c r="D493" s="250"/>
      <c r="E493" s="250"/>
      <c r="F493" s="250"/>
    </row>
    <row r="494" spans="2:6" ht="12.75">
      <c r="B494" s="248"/>
      <c r="C494" s="248"/>
      <c r="D494" s="250"/>
      <c r="E494" s="250"/>
      <c r="F494" s="250"/>
    </row>
    <row r="495" spans="2:6" ht="12.75">
      <c r="B495" s="248"/>
      <c r="C495" s="248"/>
      <c r="D495" s="250"/>
      <c r="E495" s="250"/>
      <c r="F495" s="250"/>
    </row>
    <row r="496" spans="2:6" ht="12.75">
      <c r="B496" s="248"/>
      <c r="C496" s="248"/>
      <c r="D496" s="250"/>
      <c r="E496" s="250"/>
      <c r="F496" s="250"/>
    </row>
    <row r="497" spans="2:6" ht="12.75">
      <c r="B497" s="248"/>
      <c r="C497" s="248"/>
      <c r="D497" s="250"/>
      <c r="E497" s="250"/>
      <c r="F497" s="250"/>
    </row>
    <row r="498" spans="2:6" ht="12.75">
      <c r="B498" s="248"/>
      <c r="C498" s="248"/>
      <c r="D498" s="250"/>
      <c r="E498" s="250"/>
      <c r="F498" s="250"/>
    </row>
    <row r="499" spans="2:6" ht="12.75">
      <c r="B499" s="248"/>
      <c r="C499" s="248"/>
      <c r="D499" s="250"/>
      <c r="E499" s="250"/>
      <c r="F499" s="250"/>
    </row>
    <row r="500" spans="2:6" ht="12.75">
      <c r="B500" s="248"/>
      <c r="C500" s="248"/>
      <c r="D500" s="250"/>
      <c r="E500" s="250"/>
      <c r="F500" s="250"/>
    </row>
    <row r="501" spans="2:6" ht="12.75">
      <c r="B501" s="248"/>
      <c r="C501" s="248"/>
      <c r="D501" s="250"/>
      <c r="E501" s="250"/>
      <c r="F501" s="250"/>
    </row>
    <row r="502" spans="2:6" ht="12.75">
      <c r="B502" s="248"/>
      <c r="C502" s="248"/>
      <c r="D502" s="250"/>
      <c r="E502" s="250"/>
      <c r="F502" s="250"/>
    </row>
    <row r="503" spans="2:6" ht="12.75">
      <c r="B503" s="248"/>
      <c r="C503" s="248"/>
      <c r="D503" s="250"/>
      <c r="E503" s="250"/>
      <c r="F503" s="250"/>
    </row>
    <row r="504" spans="2:6" ht="12.75">
      <c r="B504" s="248"/>
      <c r="C504" s="248"/>
      <c r="D504" s="250"/>
      <c r="E504" s="250"/>
      <c r="F504" s="250"/>
    </row>
    <row r="505" spans="2:6" ht="12.75">
      <c r="B505" s="248"/>
      <c r="C505" s="248"/>
      <c r="D505" s="250"/>
      <c r="E505" s="250"/>
      <c r="F505" s="250"/>
    </row>
    <row r="506" spans="2:6" ht="12.75">
      <c r="B506" s="248"/>
      <c r="C506" s="248"/>
      <c r="D506" s="250"/>
      <c r="E506" s="250"/>
      <c r="F506" s="250"/>
    </row>
    <row r="507" spans="2:6" ht="12.75">
      <c r="B507" s="248"/>
      <c r="C507" s="248"/>
      <c r="D507" s="250"/>
      <c r="E507" s="250"/>
      <c r="F507" s="250"/>
    </row>
    <row r="508" spans="2:6" ht="12.75">
      <c r="B508" s="248"/>
      <c r="C508" s="248"/>
      <c r="D508" s="250"/>
      <c r="E508" s="250"/>
      <c r="F508" s="250"/>
    </row>
    <row r="509" spans="2:6" ht="12.75">
      <c r="B509" s="248"/>
      <c r="C509" s="248"/>
      <c r="D509" s="250"/>
      <c r="E509" s="250"/>
      <c r="F509" s="250"/>
    </row>
    <row r="510" spans="2:6" ht="12.75">
      <c r="B510" s="248"/>
      <c r="C510" s="248"/>
      <c r="D510" s="250"/>
      <c r="E510" s="250"/>
      <c r="F510" s="250"/>
    </row>
    <row r="511" spans="2:6" ht="12.75">
      <c r="B511" s="248"/>
      <c r="C511" s="248"/>
      <c r="D511" s="250"/>
      <c r="E511" s="250"/>
      <c r="F511" s="250"/>
    </row>
    <row r="512" spans="2:6" ht="12.75">
      <c r="B512" s="248"/>
      <c r="C512" s="248"/>
      <c r="D512" s="250"/>
      <c r="E512" s="250"/>
      <c r="F512" s="250"/>
    </row>
    <row r="513" spans="2:6" ht="12.75">
      <c r="B513" s="248"/>
      <c r="C513" s="248"/>
      <c r="D513" s="250"/>
      <c r="E513" s="250"/>
      <c r="F513" s="250"/>
    </row>
    <row r="514" spans="2:6" ht="12.75">
      <c r="B514" s="248"/>
      <c r="C514" s="248"/>
      <c r="D514" s="250"/>
      <c r="E514" s="250"/>
      <c r="F514" s="250"/>
    </row>
    <row r="515" spans="2:6" ht="12.75">
      <c r="B515" s="248"/>
      <c r="C515" s="248"/>
      <c r="D515" s="250"/>
      <c r="E515" s="250"/>
      <c r="F515" s="250"/>
    </row>
  </sheetData>
  <mergeCells count="55">
    <mergeCell ref="E450:E451"/>
    <mergeCell ref="F450:F451"/>
    <mergeCell ref="A450:A451"/>
    <mergeCell ref="B450:B451"/>
    <mergeCell ref="C450:C451"/>
    <mergeCell ref="D450:D451"/>
    <mergeCell ref="A481:D481"/>
    <mergeCell ref="E4:E5"/>
    <mergeCell ref="B391:D391"/>
    <mergeCell ref="B469:D469"/>
    <mergeCell ref="B459:D459"/>
    <mergeCell ref="A4:A5"/>
    <mergeCell ref="B4:B5"/>
    <mergeCell ref="C4:C5"/>
    <mergeCell ref="D4:D5"/>
    <mergeCell ref="B71:D71"/>
    <mergeCell ref="A2:F2"/>
    <mergeCell ref="A477:B479"/>
    <mergeCell ref="A467:D467"/>
    <mergeCell ref="B97:D97"/>
    <mergeCell ref="B252:D252"/>
    <mergeCell ref="B438:D438"/>
    <mergeCell ref="A317:A318"/>
    <mergeCell ref="B317:B318"/>
    <mergeCell ref="C317:C318"/>
    <mergeCell ref="F4:F5"/>
    <mergeCell ref="B418:D418"/>
    <mergeCell ref="E317:E318"/>
    <mergeCell ref="F317:F318"/>
    <mergeCell ref="B180:D180"/>
    <mergeCell ref="B208:D208"/>
    <mergeCell ref="B263:D263"/>
    <mergeCell ref="A265:B267"/>
    <mergeCell ref="D317:D318"/>
    <mergeCell ref="A112:A113"/>
    <mergeCell ref="B112:B113"/>
    <mergeCell ref="C112:C113"/>
    <mergeCell ref="D112:D113"/>
    <mergeCell ref="F112:F113"/>
    <mergeCell ref="B30:D30"/>
    <mergeCell ref="E112:E113"/>
    <mergeCell ref="B157:D157"/>
    <mergeCell ref="B31:D31"/>
    <mergeCell ref="B33:D33"/>
    <mergeCell ref="B32:D32"/>
    <mergeCell ref="B473:D473"/>
    <mergeCell ref="B48:D48"/>
    <mergeCell ref="B29:D29"/>
    <mergeCell ref="B21:D21"/>
    <mergeCell ref="B376:D376"/>
    <mergeCell ref="B368:D368"/>
    <mergeCell ref="B199:D199"/>
    <mergeCell ref="B24:D24"/>
    <mergeCell ref="B443:D443"/>
    <mergeCell ref="B437:F43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XXXI/158/2008
z dnia 12 listopada 2008r.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119"/>
  <sheetViews>
    <sheetView tabSelected="1" zoomScale="83" zoomScaleNormal="83" workbookViewId="0" topLeftCell="A14">
      <selection activeCell="B24" sqref="B24"/>
    </sheetView>
  </sheetViews>
  <sheetFormatPr defaultColWidth="9.00390625" defaultRowHeight="18.75" customHeight="1"/>
  <cols>
    <col min="1" max="1" width="4.25390625" style="114" customWidth="1"/>
    <col min="2" max="2" width="49.375" style="114" customWidth="1"/>
    <col min="3" max="3" width="11.00390625" style="114" customWidth="1"/>
    <col min="4" max="4" width="12.625" style="115" customWidth="1"/>
    <col min="5" max="5" width="14.25390625" style="114" bestFit="1" customWidth="1"/>
    <col min="6" max="6" width="14.25390625" style="114" customWidth="1"/>
    <col min="7" max="7" width="11.625" style="114" customWidth="1"/>
    <col min="8" max="8" width="13.875" style="114" customWidth="1"/>
    <col min="9" max="9" width="12.625" style="114" customWidth="1"/>
    <col min="10" max="10" width="0.74609375" style="114" hidden="1" customWidth="1"/>
    <col min="11" max="11" width="13.375" style="114" customWidth="1"/>
    <col min="12" max="12" width="13.75390625" style="114" customWidth="1"/>
    <col min="13" max="13" width="4.125" style="114" customWidth="1"/>
    <col min="14" max="16384" width="6.75390625" style="114" customWidth="1"/>
  </cols>
  <sheetData>
    <row r="1" spans="1:13" s="2" customFormat="1" ht="21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1"/>
    </row>
    <row r="2" spans="2:13" s="3" customFormat="1" ht="12" customHeight="1" thickBot="1">
      <c r="B2" s="4"/>
      <c r="D2" s="4"/>
      <c r="L2" s="5" t="s">
        <v>1</v>
      </c>
      <c r="M2" s="6"/>
    </row>
    <row r="3" spans="1:13" s="8" customFormat="1" ht="14.25" customHeight="1">
      <c r="A3" s="584" t="s">
        <v>2</v>
      </c>
      <c r="B3" s="586" t="s">
        <v>3</v>
      </c>
      <c r="C3" s="586" t="s">
        <v>4</v>
      </c>
      <c r="D3" s="588" t="s">
        <v>5</v>
      </c>
      <c r="E3" s="586" t="s">
        <v>6</v>
      </c>
      <c r="F3" s="590" t="s">
        <v>7</v>
      </c>
      <c r="G3" s="591"/>
      <c r="H3" s="591"/>
      <c r="I3" s="592"/>
      <c r="J3" s="7"/>
      <c r="K3" s="7"/>
      <c r="L3" s="593" t="s">
        <v>8</v>
      </c>
      <c r="M3" s="6"/>
    </row>
    <row r="4" spans="1:13" s="8" customFormat="1" ht="14.25" customHeight="1">
      <c r="A4" s="585"/>
      <c r="B4" s="587"/>
      <c r="C4" s="587"/>
      <c r="D4" s="589"/>
      <c r="E4" s="587"/>
      <c r="F4" s="597" t="s">
        <v>9</v>
      </c>
      <c r="G4" s="597" t="s">
        <v>10</v>
      </c>
      <c r="H4" s="597"/>
      <c r="I4" s="597"/>
      <c r="J4" s="9"/>
      <c r="K4" s="9"/>
      <c r="L4" s="594"/>
      <c r="M4" s="6"/>
    </row>
    <row r="5" spans="1:13" s="8" customFormat="1" ht="14.25" customHeight="1">
      <c r="A5" s="585"/>
      <c r="B5" s="587"/>
      <c r="C5" s="587"/>
      <c r="D5" s="589"/>
      <c r="E5" s="587"/>
      <c r="F5" s="598"/>
      <c r="G5" s="599" t="s">
        <v>11</v>
      </c>
      <c r="H5" s="599" t="s">
        <v>12</v>
      </c>
      <c r="I5" s="599" t="s">
        <v>13</v>
      </c>
      <c r="J5" s="10" t="s">
        <v>14</v>
      </c>
      <c r="K5" s="599" t="s">
        <v>15</v>
      </c>
      <c r="L5" s="594"/>
      <c r="M5" s="6"/>
    </row>
    <row r="6" spans="1:13" s="8" customFormat="1" ht="14.25" customHeight="1">
      <c r="A6" s="585"/>
      <c r="B6" s="587"/>
      <c r="C6" s="587"/>
      <c r="D6" s="589"/>
      <c r="E6" s="587"/>
      <c r="F6" s="598"/>
      <c r="G6" s="600"/>
      <c r="H6" s="600"/>
      <c r="I6" s="600"/>
      <c r="J6" s="11"/>
      <c r="K6" s="600"/>
      <c r="L6" s="594"/>
      <c r="M6" s="6"/>
    </row>
    <row r="7" spans="1:13" s="8" customFormat="1" ht="15" customHeight="1">
      <c r="A7" s="585"/>
      <c r="B7" s="587"/>
      <c r="C7" s="587"/>
      <c r="D7" s="589"/>
      <c r="E7" s="587"/>
      <c r="F7" s="598"/>
      <c r="G7" s="600"/>
      <c r="H7" s="600"/>
      <c r="I7" s="600"/>
      <c r="J7" s="11"/>
      <c r="K7" s="631"/>
      <c r="L7" s="610"/>
      <c r="M7" s="6"/>
    </row>
    <row r="8" spans="1:13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16">
        <v>11</v>
      </c>
      <c r="M8" s="17"/>
    </row>
    <row r="9" spans="1:13" s="22" customFormat="1" ht="18" customHeight="1" thickBot="1">
      <c r="A9" s="578" t="s">
        <v>16</v>
      </c>
      <c r="B9" s="579"/>
      <c r="C9" s="579"/>
      <c r="D9" s="19">
        <f aca="true" t="shared" si="0" ref="D9:I9">D12+D22+D10</f>
        <v>17026300</v>
      </c>
      <c r="E9" s="19">
        <f t="shared" si="0"/>
        <v>1959250</v>
      </c>
      <c r="F9" s="19">
        <f t="shared" si="0"/>
        <v>0</v>
      </c>
      <c r="G9" s="19">
        <f t="shared" si="0"/>
        <v>305750</v>
      </c>
      <c r="H9" s="19">
        <f t="shared" si="0"/>
        <v>973000</v>
      </c>
      <c r="I9" s="19">
        <f t="shared" si="0"/>
        <v>680500</v>
      </c>
      <c r="J9" s="19">
        <f>J12+J22</f>
        <v>0</v>
      </c>
      <c r="K9" s="20"/>
      <c r="L9" s="637" t="s">
        <v>482</v>
      </c>
      <c r="M9" s="21"/>
    </row>
    <row r="10" spans="1:13" s="22" customFormat="1" ht="17.25" customHeight="1" thickBot="1">
      <c r="A10" s="580" t="s">
        <v>480</v>
      </c>
      <c r="B10" s="581"/>
      <c r="C10" s="581"/>
      <c r="D10" s="23">
        <f aca="true" t="shared" si="1" ref="D10:I10">D11</f>
        <v>65500</v>
      </c>
      <c r="E10" s="23">
        <f t="shared" si="1"/>
        <v>65500</v>
      </c>
      <c r="F10" s="23">
        <f t="shared" si="1"/>
        <v>0</v>
      </c>
      <c r="G10" s="23">
        <f t="shared" si="1"/>
        <v>65500</v>
      </c>
      <c r="H10" s="23">
        <f t="shared" si="1"/>
        <v>0</v>
      </c>
      <c r="I10" s="23">
        <f t="shared" si="1"/>
        <v>0</v>
      </c>
      <c r="J10" s="23">
        <f>SUM(J11:J16)</f>
        <v>0</v>
      </c>
      <c r="K10" s="24"/>
      <c r="L10" s="638"/>
      <c r="M10" s="21"/>
    </row>
    <row r="11" spans="1:13" s="22" customFormat="1" ht="30" customHeight="1" thickTop="1">
      <c r="A11" s="25">
        <v>1</v>
      </c>
      <c r="B11" s="26" t="s">
        <v>460</v>
      </c>
      <c r="C11" s="27" t="s">
        <v>49</v>
      </c>
      <c r="D11" s="28">
        <v>65500</v>
      </c>
      <c r="E11" s="28">
        <f>SUM(F11,G11,H11,I11,K11)</f>
        <v>65500</v>
      </c>
      <c r="F11" s="28"/>
      <c r="G11" s="28">
        <v>65500</v>
      </c>
      <c r="H11" s="464"/>
      <c r="I11" s="464"/>
      <c r="J11" s="28"/>
      <c r="K11" s="29"/>
      <c r="L11" s="638"/>
      <c r="M11" s="21"/>
    </row>
    <row r="12" spans="1:13" s="22" customFormat="1" ht="17.25" customHeight="1" thickBot="1">
      <c r="A12" s="580" t="s">
        <v>17</v>
      </c>
      <c r="B12" s="581"/>
      <c r="C12" s="581"/>
      <c r="D12" s="23">
        <f aca="true" t="shared" si="2" ref="D12:I12">SUM(D13:D21)</f>
        <v>14432500</v>
      </c>
      <c r="E12" s="23">
        <f t="shared" si="2"/>
        <v>490750</v>
      </c>
      <c r="F12" s="23">
        <f t="shared" si="2"/>
        <v>0</v>
      </c>
      <c r="G12" s="23">
        <f t="shared" si="2"/>
        <v>228750</v>
      </c>
      <c r="H12" s="23">
        <f t="shared" si="2"/>
        <v>233000</v>
      </c>
      <c r="I12" s="23">
        <f t="shared" si="2"/>
        <v>29000</v>
      </c>
      <c r="J12" s="23">
        <f>SUM(J13:J18)</f>
        <v>0</v>
      </c>
      <c r="K12" s="24"/>
      <c r="L12" s="638"/>
      <c r="M12" s="21"/>
    </row>
    <row r="13" spans="1:13" s="22" customFormat="1" ht="30" customHeight="1" thickTop="1">
      <c r="A13" s="25">
        <v>2</v>
      </c>
      <c r="B13" s="26" t="s">
        <v>19</v>
      </c>
      <c r="C13" s="27" t="s">
        <v>24</v>
      </c>
      <c r="D13" s="28">
        <v>5040000</v>
      </c>
      <c r="E13" s="28">
        <f>SUM(F13,G13,H13,I13,K13)</f>
        <v>40600</v>
      </c>
      <c r="F13" s="28"/>
      <c r="G13" s="28">
        <f>28600+12000</f>
        <v>40600</v>
      </c>
      <c r="H13" s="464"/>
      <c r="I13" s="464"/>
      <c r="J13" s="28"/>
      <c r="K13" s="29"/>
      <c r="L13" s="638"/>
      <c r="M13" s="21"/>
    </row>
    <row r="14" spans="1:13" s="22" customFormat="1" ht="25.5">
      <c r="A14" s="30">
        <v>3</v>
      </c>
      <c r="B14" s="31" t="s">
        <v>23</v>
      </c>
      <c r="C14" s="32" t="s">
        <v>24</v>
      </c>
      <c r="D14" s="33">
        <v>5107000</v>
      </c>
      <c r="E14" s="33">
        <f>SUM(F14,G14,H14,I14,K14)</f>
        <v>5250</v>
      </c>
      <c r="F14" s="33"/>
      <c r="G14" s="33">
        <v>5250</v>
      </c>
      <c r="H14" s="33"/>
      <c r="I14" s="462"/>
      <c r="J14" s="33"/>
      <c r="K14" s="33"/>
      <c r="L14" s="638"/>
      <c r="M14" s="21"/>
    </row>
    <row r="15" spans="1:13" s="22" customFormat="1" ht="27.75" customHeight="1">
      <c r="A15" s="30">
        <v>4</v>
      </c>
      <c r="B15" s="34" t="s">
        <v>26</v>
      </c>
      <c r="C15" s="32" t="s">
        <v>24</v>
      </c>
      <c r="D15" s="35">
        <v>603700</v>
      </c>
      <c r="E15" s="33">
        <f>SUM(F15,G15,H15,I15,K15)</f>
        <v>18000</v>
      </c>
      <c r="F15" s="33"/>
      <c r="G15" s="35">
        <v>18000</v>
      </c>
      <c r="H15" s="463"/>
      <c r="I15" s="462"/>
      <c r="J15" s="33"/>
      <c r="K15" s="36" t="s">
        <v>21</v>
      </c>
      <c r="L15" s="639"/>
      <c r="M15" s="21"/>
    </row>
    <row r="16" spans="1:13" s="22" customFormat="1" ht="28.5" customHeight="1">
      <c r="A16" s="30">
        <v>5</v>
      </c>
      <c r="B16" s="31" t="s">
        <v>28</v>
      </c>
      <c r="C16" s="32" t="s">
        <v>20</v>
      </c>
      <c r="D16" s="35">
        <f>3600+E16</f>
        <v>84500</v>
      </c>
      <c r="E16" s="33">
        <f>SUM(F16,G16,F17,I16,K16)</f>
        <v>80900</v>
      </c>
      <c r="F16" s="37" t="s">
        <v>448</v>
      </c>
      <c r="G16" s="35">
        <f>80000+900</f>
        <v>80900</v>
      </c>
      <c r="I16" s="33"/>
      <c r="J16" s="33"/>
      <c r="K16" s="29" t="s">
        <v>90</v>
      </c>
      <c r="L16" s="465" t="s">
        <v>483</v>
      </c>
      <c r="M16" s="21"/>
    </row>
    <row r="17" spans="1:13" s="22" customFormat="1" ht="38.25">
      <c r="A17" s="30">
        <v>6</v>
      </c>
      <c r="B17" s="31" t="s">
        <v>30</v>
      </c>
      <c r="C17" s="32" t="s">
        <v>24</v>
      </c>
      <c r="D17" s="35">
        <f>2334200+180000</f>
        <v>2514200</v>
      </c>
      <c r="E17" s="33">
        <f>SUM(G17,H17,I17,K17)</f>
        <v>22000</v>
      </c>
      <c r="F17" s="37"/>
      <c r="G17" s="35">
        <v>22000</v>
      </c>
      <c r="H17" s="35"/>
      <c r="I17" s="33"/>
      <c r="J17" s="33"/>
      <c r="K17" s="29"/>
      <c r="L17" s="618" t="s">
        <v>482</v>
      </c>
      <c r="M17" s="21"/>
    </row>
    <row r="18" spans="1:13" s="22" customFormat="1" ht="38.25">
      <c r="A18" s="30">
        <v>7</v>
      </c>
      <c r="B18" s="31" t="s">
        <v>32</v>
      </c>
      <c r="C18" s="32" t="s">
        <v>20</v>
      </c>
      <c r="D18" s="35">
        <v>906100</v>
      </c>
      <c r="E18" s="33">
        <f>SUM(F18,G18,H18,I18,K18)</f>
        <v>147000</v>
      </c>
      <c r="F18" s="33"/>
      <c r="G18" s="33">
        <v>3000</v>
      </c>
      <c r="H18" s="33">
        <f>147000-I18-G18</f>
        <v>115000</v>
      </c>
      <c r="I18" s="33">
        <v>29000</v>
      </c>
      <c r="J18" s="33"/>
      <c r="K18" s="36" t="s">
        <v>21</v>
      </c>
      <c r="L18" s="602"/>
      <c r="M18" s="21"/>
    </row>
    <row r="19" spans="1:13" s="22" customFormat="1" ht="22.5" customHeight="1">
      <c r="A19" s="30">
        <v>8</v>
      </c>
      <c r="B19" s="31" t="s">
        <v>34</v>
      </c>
      <c r="C19" s="32">
        <v>2008</v>
      </c>
      <c r="D19" s="35">
        <f>E19</f>
        <v>128500</v>
      </c>
      <c r="E19" s="33">
        <f>SUM(F19,G19,H19,I19,K19)</f>
        <v>128500</v>
      </c>
      <c r="F19" s="33"/>
      <c r="G19" s="35">
        <v>10500</v>
      </c>
      <c r="H19" s="35">
        <v>118000</v>
      </c>
      <c r="I19" s="33"/>
      <c r="J19" s="33"/>
      <c r="K19" s="33"/>
      <c r="L19" s="602"/>
      <c r="M19" s="21"/>
    </row>
    <row r="20" spans="1:13" s="22" customFormat="1" ht="18.75" customHeight="1">
      <c r="A20" s="38">
        <v>9</v>
      </c>
      <c r="B20" s="39" t="s">
        <v>36</v>
      </c>
      <c r="C20" s="40">
        <v>2008</v>
      </c>
      <c r="D20" s="41">
        <f>E20</f>
        <v>6500</v>
      </c>
      <c r="E20" s="42">
        <f>SUM(F20,G20,H20,I20,K20)</f>
        <v>6500</v>
      </c>
      <c r="F20" s="42"/>
      <c r="G20" s="41">
        <v>6500</v>
      </c>
      <c r="H20" s="41"/>
      <c r="I20" s="42"/>
      <c r="J20" s="42"/>
      <c r="K20" s="42"/>
      <c r="L20" s="602"/>
      <c r="M20" s="21"/>
    </row>
    <row r="21" spans="1:13" s="22" customFormat="1" ht="18.75" customHeight="1" thickBot="1">
      <c r="A21" s="38">
        <v>10</v>
      </c>
      <c r="B21" s="39" t="s">
        <v>37</v>
      </c>
      <c r="C21" s="40">
        <v>2008</v>
      </c>
      <c r="D21" s="41">
        <f>E21</f>
        <v>42000</v>
      </c>
      <c r="E21" s="42">
        <f>SUM(F21,G21,H21,I21,K21)</f>
        <v>42000</v>
      </c>
      <c r="F21" s="42"/>
      <c r="G21" s="41">
        <v>42000</v>
      </c>
      <c r="H21" s="484"/>
      <c r="I21" s="42"/>
      <c r="J21" s="42"/>
      <c r="K21" s="42"/>
      <c r="L21" s="602"/>
      <c r="M21" s="21"/>
    </row>
    <row r="22" spans="1:13" s="22" customFormat="1" ht="18.75" customHeight="1" thickBot="1" thickTop="1">
      <c r="A22" s="621" t="s">
        <v>38</v>
      </c>
      <c r="B22" s="622"/>
      <c r="C22" s="623"/>
      <c r="D22" s="44">
        <f aca="true" t="shared" si="3" ref="D22:I22">D24+D23</f>
        <v>2528300</v>
      </c>
      <c r="E22" s="44">
        <f t="shared" si="3"/>
        <v>1403000</v>
      </c>
      <c r="F22" s="44">
        <f t="shared" si="3"/>
        <v>0</v>
      </c>
      <c r="G22" s="44">
        <f t="shared" si="3"/>
        <v>11500</v>
      </c>
      <c r="H22" s="44">
        <f t="shared" si="3"/>
        <v>740000</v>
      </c>
      <c r="I22" s="44">
        <f t="shared" si="3"/>
        <v>651500</v>
      </c>
      <c r="J22" s="44"/>
      <c r="K22" s="45"/>
      <c r="L22" s="602"/>
      <c r="M22" s="21"/>
    </row>
    <row r="23" spans="1:13" s="22" customFormat="1" ht="21" customHeight="1" thickTop="1">
      <c r="A23" s="25">
        <v>11</v>
      </c>
      <c r="B23" s="46" t="s">
        <v>40</v>
      </c>
      <c r="C23" s="47" t="s">
        <v>20</v>
      </c>
      <c r="D23" s="28">
        <v>1256100</v>
      </c>
      <c r="E23" s="28">
        <f>SUM(F23,G23,H23,I23,K23)</f>
        <v>530800</v>
      </c>
      <c r="F23" s="48"/>
      <c r="G23" s="49">
        <f>9600+1700</f>
        <v>11300</v>
      </c>
      <c r="H23" s="28"/>
      <c r="I23" s="28">
        <v>519500</v>
      </c>
      <c r="J23" s="28"/>
      <c r="K23" s="50"/>
      <c r="L23" s="602"/>
      <c r="M23" s="21"/>
    </row>
    <row r="24" spans="1:13" s="22" customFormat="1" ht="21" customHeight="1" thickBot="1">
      <c r="A24" s="25">
        <v>12</v>
      </c>
      <c r="B24" s="51" t="s">
        <v>41</v>
      </c>
      <c r="C24" s="47" t="s">
        <v>42</v>
      </c>
      <c r="D24" s="28">
        <f>E24+400000</f>
        <v>1272200</v>
      </c>
      <c r="E24" s="28">
        <f>880200-7000-1000</f>
        <v>872200</v>
      </c>
      <c r="F24" s="48"/>
      <c r="G24" s="49">
        <v>200</v>
      </c>
      <c r="H24" s="28">
        <f>E24-I24-G24</f>
        <v>740000</v>
      </c>
      <c r="I24" s="28">
        <f>132000</f>
        <v>132000</v>
      </c>
      <c r="J24" s="28"/>
      <c r="K24" s="50"/>
      <c r="L24" s="602"/>
      <c r="M24" s="21"/>
    </row>
    <row r="25" spans="1:13" s="22" customFormat="1" ht="18" customHeight="1" thickBot="1">
      <c r="A25" s="578" t="s">
        <v>43</v>
      </c>
      <c r="B25" s="579"/>
      <c r="C25" s="579"/>
      <c r="D25" s="19">
        <f>D28+D26</f>
        <v>1648500</v>
      </c>
      <c r="E25" s="19">
        <f aca="true" t="shared" si="4" ref="E25:J25">E28+E26</f>
        <v>370400</v>
      </c>
      <c r="F25" s="19">
        <f t="shared" si="4"/>
        <v>0</v>
      </c>
      <c r="G25" s="19">
        <f t="shared" si="4"/>
        <v>143400</v>
      </c>
      <c r="H25" s="19">
        <f t="shared" si="4"/>
        <v>227000</v>
      </c>
      <c r="I25" s="19">
        <f t="shared" si="4"/>
        <v>0</v>
      </c>
      <c r="J25" s="19" t="e">
        <f t="shared" si="4"/>
        <v>#REF!</v>
      </c>
      <c r="K25" s="52"/>
      <c r="L25" s="602"/>
      <c r="M25" s="21"/>
    </row>
    <row r="26" spans="1:13" s="22" customFormat="1" ht="20.25" customHeight="1" thickBot="1">
      <c r="A26" s="580" t="s">
        <v>481</v>
      </c>
      <c r="B26" s="581"/>
      <c r="C26" s="581"/>
      <c r="D26" s="23">
        <f>D27</f>
        <v>350000</v>
      </c>
      <c r="E26" s="23">
        <f>E27</f>
        <v>100000</v>
      </c>
      <c r="F26" s="23"/>
      <c r="G26" s="23">
        <f>G27</f>
        <v>0</v>
      </c>
      <c r="H26" s="23">
        <f>H27</f>
        <v>100000</v>
      </c>
      <c r="I26" s="23">
        <f>I27</f>
        <v>0</v>
      </c>
      <c r="J26" s="23" t="e">
        <f>SUM(J27:J34)-J34</f>
        <v>#REF!</v>
      </c>
      <c r="K26" s="53"/>
      <c r="L26" s="602"/>
      <c r="M26" s="21"/>
    </row>
    <row r="27" spans="1:13" s="22" customFormat="1" ht="26.25" thickTop="1">
      <c r="A27" s="30">
        <v>13</v>
      </c>
      <c r="B27" s="54" t="s">
        <v>477</v>
      </c>
      <c r="C27" s="32" t="s">
        <v>49</v>
      </c>
      <c r="D27" s="55">
        <v>350000</v>
      </c>
      <c r="E27" s="33">
        <f>SUM(F27,G27,H27,I27,L24)</f>
        <v>100000</v>
      </c>
      <c r="F27" s="37" t="s">
        <v>447</v>
      </c>
      <c r="G27" s="56"/>
      <c r="H27" s="33">
        <v>100000</v>
      </c>
      <c r="I27" s="33"/>
      <c r="J27" s="56"/>
      <c r="K27" s="36"/>
      <c r="L27" s="602"/>
      <c r="M27" s="21"/>
    </row>
    <row r="28" spans="1:13" s="22" customFormat="1" ht="20.25" customHeight="1" thickBot="1">
      <c r="A28" s="580" t="s">
        <v>44</v>
      </c>
      <c r="B28" s="581"/>
      <c r="C28" s="581"/>
      <c r="D28" s="23">
        <f aca="true" t="shared" si="5" ref="D28:I28">D29+D37+D38+D39</f>
        <v>1298500</v>
      </c>
      <c r="E28" s="23">
        <f t="shared" si="5"/>
        <v>270400</v>
      </c>
      <c r="F28" s="23">
        <f t="shared" si="5"/>
        <v>0</v>
      </c>
      <c r="G28" s="23">
        <f t="shared" si="5"/>
        <v>143400</v>
      </c>
      <c r="H28" s="23">
        <f t="shared" si="5"/>
        <v>127000</v>
      </c>
      <c r="I28" s="23">
        <f t="shared" si="5"/>
        <v>0</v>
      </c>
      <c r="J28" s="23" t="e">
        <f>SUM(J29:J39)-#REF!</f>
        <v>#REF!</v>
      </c>
      <c r="K28" s="53"/>
      <c r="L28" s="602"/>
      <c r="M28" s="21"/>
    </row>
    <row r="29" spans="1:13" s="22" customFormat="1" ht="26.25" thickTop="1">
      <c r="A29" s="25">
        <v>14</v>
      </c>
      <c r="B29" s="51" t="s">
        <v>45</v>
      </c>
      <c r="C29" s="27" t="s">
        <v>46</v>
      </c>
      <c r="D29" s="28">
        <v>350000</v>
      </c>
      <c r="E29" s="28">
        <f>G29</f>
        <v>87000</v>
      </c>
      <c r="F29" s="28"/>
      <c r="G29" s="28">
        <v>87000</v>
      </c>
      <c r="H29" s="28"/>
      <c r="I29" s="28"/>
      <c r="J29" s="28"/>
      <c r="K29" s="28"/>
      <c r="L29" s="596"/>
      <c r="M29" s="21"/>
    </row>
    <row r="30" spans="1:13" s="22" customFormat="1" ht="15.75" customHeight="1" thickBot="1">
      <c r="A30" s="58"/>
      <c r="B30" s="59"/>
      <c r="C30" s="60"/>
      <c r="D30" s="61"/>
      <c r="E30" s="61"/>
      <c r="F30" s="61"/>
      <c r="G30" s="61"/>
      <c r="H30" s="61"/>
      <c r="I30" s="61"/>
      <c r="J30" s="61"/>
      <c r="K30" s="61"/>
      <c r="L30" s="508"/>
      <c r="M30" s="21"/>
    </row>
    <row r="31" spans="1:13" s="8" customFormat="1" ht="14.25" customHeight="1">
      <c r="A31" s="584" t="s">
        <v>2</v>
      </c>
      <c r="B31" s="586" t="s">
        <v>3</v>
      </c>
      <c r="C31" s="586" t="s">
        <v>4</v>
      </c>
      <c r="D31" s="588" t="s">
        <v>5</v>
      </c>
      <c r="E31" s="586" t="s">
        <v>6</v>
      </c>
      <c r="F31" s="590" t="s">
        <v>7</v>
      </c>
      <c r="G31" s="591"/>
      <c r="H31" s="591"/>
      <c r="I31" s="592"/>
      <c r="J31" s="7"/>
      <c r="K31" s="7"/>
      <c r="L31" s="593" t="s">
        <v>54</v>
      </c>
      <c r="M31" s="6"/>
    </row>
    <row r="32" spans="1:13" s="8" customFormat="1" ht="14.25" customHeight="1">
      <c r="A32" s="585"/>
      <c r="B32" s="587"/>
      <c r="C32" s="587"/>
      <c r="D32" s="589"/>
      <c r="E32" s="587"/>
      <c r="F32" s="597" t="s">
        <v>9</v>
      </c>
      <c r="G32" s="597" t="s">
        <v>10</v>
      </c>
      <c r="H32" s="597"/>
      <c r="I32" s="597"/>
      <c r="J32" s="9"/>
      <c r="K32" s="9"/>
      <c r="L32" s="594"/>
      <c r="M32" s="6"/>
    </row>
    <row r="33" spans="1:13" s="8" customFormat="1" ht="14.25" customHeight="1">
      <c r="A33" s="585"/>
      <c r="B33" s="587"/>
      <c r="C33" s="587"/>
      <c r="D33" s="589"/>
      <c r="E33" s="587"/>
      <c r="F33" s="598"/>
      <c r="G33" s="599" t="s">
        <v>11</v>
      </c>
      <c r="H33" s="599" t="s">
        <v>12</v>
      </c>
      <c r="I33" s="599" t="s">
        <v>55</v>
      </c>
      <c r="J33" s="10" t="s">
        <v>14</v>
      </c>
      <c r="K33" s="599" t="s">
        <v>15</v>
      </c>
      <c r="L33" s="594"/>
      <c r="M33" s="6"/>
    </row>
    <row r="34" spans="1:13" s="8" customFormat="1" ht="14.25" customHeight="1">
      <c r="A34" s="585"/>
      <c r="B34" s="587"/>
      <c r="C34" s="587"/>
      <c r="D34" s="589"/>
      <c r="E34" s="587"/>
      <c r="F34" s="598"/>
      <c r="G34" s="600"/>
      <c r="H34" s="600"/>
      <c r="I34" s="600"/>
      <c r="J34" s="11"/>
      <c r="K34" s="600"/>
      <c r="L34" s="594"/>
      <c r="M34" s="6"/>
    </row>
    <row r="35" spans="1:13" s="8" customFormat="1" ht="15" customHeight="1" thickBot="1">
      <c r="A35" s="585"/>
      <c r="B35" s="587"/>
      <c r="C35" s="587"/>
      <c r="D35" s="589"/>
      <c r="E35" s="587"/>
      <c r="F35" s="598"/>
      <c r="G35" s="600"/>
      <c r="H35" s="600"/>
      <c r="I35" s="600"/>
      <c r="J35" s="11"/>
      <c r="K35" s="631"/>
      <c r="L35" s="595"/>
      <c r="M35" s="6"/>
    </row>
    <row r="36" spans="1:13" s="18" customFormat="1" ht="10.5" customHeight="1" thickBot="1">
      <c r="A36" s="63">
        <v>1</v>
      </c>
      <c r="B36" s="65">
        <v>2</v>
      </c>
      <c r="C36" s="65">
        <v>3</v>
      </c>
      <c r="D36" s="66">
        <v>4</v>
      </c>
      <c r="E36" s="65">
        <v>5</v>
      </c>
      <c r="F36" s="65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10</v>
      </c>
      <c r="L36" s="67">
        <v>11</v>
      </c>
      <c r="M36" s="17"/>
    </row>
    <row r="37" spans="1:13" s="22" customFormat="1" ht="19.5" customHeight="1">
      <c r="A37" s="30">
        <v>15</v>
      </c>
      <c r="B37" s="46" t="s">
        <v>47</v>
      </c>
      <c r="C37" s="32" t="s">
        <v>20</v>
      </c>
      <c r="D37" s="33">
        <f>E37</f>
        <v>56000</v>
      </c>
      <c r="E37" s="33">
        <f>SUM(F37,G37,H37,I37,L28)</f>
        <v>56000</v>
      </c>
      <c r="F37" s="33"/>
      <c r="G37" s="33">
        <v>56000</v>
      </c>
      <c r="H37" s="33"/>
      <c r="I37" s="33"/>
      <c r="J37" s="33"/>
      <c r="K37" s="33"/>
      <c r="L37" s="601" t="s">
        <v>484</v>
      </c>
      <c r="M37" s="21"/>
    </row>
    <row r="38" spans="1:13" s="22" customFormat="1" ht="19.5" customHeight="1">
      <c r="A38" s="30">
        <v>16</v>
      </c>
      <c r="B38" s="46" t="s">
        <v>48</v>
      </c>
      <c r="C38" s="32" t="s">
        <v>49</v>
      </c>
      <c r="D38" s="35">
        <f>600000+10000</f>
        <v>610000</v>
      </c>
      <c r="E38" s="33">
        <f>SUM(F38,G38,H38,I38,L29)</f>
        <v>400</v>
      </c>
      <c r="F38" s="33"/>
      <c r="G38" s="33">
        <v>400</v>
      </c>
      <c r="H38" s="33"/>
      <c r="I38" s="33"/>
      <c r="J38" s="33"/>
      <c r="K38" s="33"/>
      <c r="L38" s="602"/>
      <c r="M38" s="21"/>
    </row>
    <row r="39" spans="1:13" s="22" customFormat="1" ht="19.5" customHeight="1" thickBot="1">
      <c r="A39" s="30">
        <v>17</v>
      </c>
      <c r="B39" s="57" t="s">
        <v>50</v>
      </c>
      <c r="C39" s="27" t="s">
        <v>24</v>
      </c>
      <c r="D39" s="494">
        <v>282500</v>
      </c>
      <c r="E39" s="33">
        <f>SUM(F39,G39,H39,I39,L30)</f>
        <v>127000</v>
      </c>
      <c r="F39" s="28"/>
      <c r="G39" s="49"/>
      <c r="H39" s="28">
        <v>127000</v>
      </c>
      <c r="I39" s="28"/>
      <c r="J39" s="49"/>
      <c r="K39" s="36"/>
      <c r="L39" s="602"/>
      <c r="M39" s="21"/>
    </row>
    <row r="40" spans="1:13" s="22" customFormat="1" ht="25.5" customHeight="1" thickBot="1">
      <c r="A40" s="614" t="s">
        <v>56</v>
      </c>
      <c r="B40" s="615"/>
      <c r="C40" s="616"/>
      <c r="D40" s="19">
        <f aca="true" t="shared" si="6" ref="D40:J40">D41</f>
        <v>510000</v>
      </c>
      <c r="E40" s="19">
        <f t="shared" si="6"/>
        <v>15126</v>
      </c>
      <c r="F40" s="19">
        <f t="shared" si="6"/>
        <v>0</v>
      </c>
      <c r="G40" s="52">
        <f t="shared" si="6"/>
        <v>15126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52"/>
      <c r="L40" s="602"/>
      <c r="M40" s="21"/>
    </row>
    <row r="41" spans="1:13" s="22" customFormat="1" ht="19.5" customHeight="1" thickBot="1">
      <c r="A41" s="628" t="s">
        <v>57</v>
      </c>
      <c r="B41" s="629"/>
      <c r="C41" s="630"/>
      <c r="D41" s="23">
        <f aca="true" t="shared" si="7" ref="D41:J41">SUM(D42:D44)</f>
        <v>510000</v>
      </c>
      <c r="E41" s="23">
        <f t="shared" si="7"/>
        <v>15126</v>
      </c>
      <c r="F41" s="23">
        <f t="shared" si="7"/>
        <v>0</v>
      </c>
      <c r="G41" s="23">
        <f t="shared" si="7"/>
        <v>15126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53"/>
      <c r="L41" s="602"/>
      <c r="M41" s="21"/>
    </row>
    <row r="42" spans="1:13" s="22" customFormat="1" ht="26.25" thickTop="1">
      <c r="A42" s="25">
        <v>18</v>
      </c>
      <c r="B42" s="26" t="s">
        <v>59</v>
      </c>
      <c r="C42" s="68" t="s">
        <v>24</v>
      </c>
      <c r="D42" s="28">
        <v>500000</v>
      </c>
      <c r="E42" s="28">
        <f>SUM(F42,G42,H42,I42,L40)</f>
        <v>5126</v>
      </c>
      <c r="F42" s="28"/>
      <c r="G42" s="49">
        <v>5126</v>
      </c>
      <c r="H42" s="464"/>
      <c r="I42" s="28"/>
      <c r="J42" s="49"/>
      <c r="K42" s="28"/>
      <c r="L42" s="602"/>
      <c r="M42" s="21"/>
    </row>
    <row r="43" spans="1:13" s="22" customFormat="1" ht="24.75" customHeight="1" hidden="1">
      <c r="A43" s="30" t="s">
        <v>70</v>
      </c>
      <c r="B43" s="31" t="s">
        <v>60</v>
      </c>
      <c r="C43" s="69">
        <v>2008</v>
      </c>
      <c r="D43" s="33">
        <f>E43</f>
        <v>0</v>
      </c>
      <c r="E43" s="33">
        <f>SUM(F43,G43,H43,I43,L40)</f>
        <v>0</v>
      </c>
      <c r="F43" s="33"/>
      <c r="G43" s="56"/>
      <c r="H43" s="33"/>
      <c r="I43" s="33"/>
      <c r="J43" s="56"/>
      <c r="K43" s="33"/>
      <c r="L43" s="602"/>
      <c r="M43" s="21"/>
    </row>
    <row r="44" spans="1:13" s="22" customFormat="1" ht="24.75" customHeight="1" thickBot="1">
      <c r="A44" s="70">
        <v>19</v>
      </c>
      <c r="B44" s="71" t="s">
        <v>476</v>
      </c>
      <c r="C44" s="72">
        <v>2008</v>
      </c>
      <c r="D44" s="73">
        <f>E44</f>
        <v>10000</v>
      </c>
      <c r="E44" s="73">
        <f>SUM(F44,G44,H44,I44,L41)</f>
        <v>10000</v>
      </c>
      <c r="F44" s="73"/>
      <c r="G44" s="74">
        <v>10000</v>
      </c>
      <c r="H44" s="73"/>
      <c r="I44" s="73"/>
      <c r="J44" s="74"/>
      <c r="K44" s="73"/>
      <c r="L44" s="603"/>
      <c r="M44" s="21"/>
    </row>
    <row r="45" spans="1:13" s="22" customFormat="1" ht="26.25" hidden="1" thickBot="1">
      <c r="A45" s="75" t="s">
        <v>51</v>
      </c>
      <c r="B45" s="76" t="s">
        <v>61</v>
      </c>
      <c r="C45" s="77">
        <v>2007</v>
      </c>
      <c r="D45" s="78">
        <f>E45</f>
        <v>0</v>
      </c>
      <c r="E45" s="78">
        <f>SUM(F45,G45,H45,I45,L40)</f>
        <v>0</v>
      </c>
      <c r="F45" s="78"/>
      <c r="G45" s="79"/>
      <c r="H45" s="78"/>
      <c r="I45" s="78"/>
      <c r="J45" s="79"/>
      <c r="K45" s="79"/>
      <c r="L45" s="76" t="s">
        <v>62</v>
      </c>
      <c r="M45" s="21"/>
    </row>
    <row r="46" spans="1:13" s="22" customFormat="1" ht="18.75" customHeight="1" hidden="1">
      <c r="A46" s="611" t="s">
        <v>63</v>
      </c>
      <c r="B46" s="612"/>
      <c r="C46" s="613"/>
      <c r="D46" s="80">
        <f aca="true" t="shared" si="8" ref="D46:I46">D47</f>
        <v>0</v>
      </c>
      <c r="E46" s="80">
        <f t="shared" si="8"/>
        <v>0</v>
      </c>
      <c r="F46" s="80">
        <f t="shared" si="8"/>
        <v>0</v>
      </c>
      <c r="G46" s="81">
        <f t="shared" si="8"/>
        <v>0</v>
      </c>
      <c r="H46" s="80">
        <f t="shared" si="8"/>
        <v>0</v>
      </c>
      <c r="I46" s="80">
        <f t="shared" si="8"/>
        <v>0</v>
      </c>
      <c r="J46" s="82"/>
      <c r="K46" s="82"/>
      <c r="L46" s="509"/>
      <c r="M46" s="21"/>
    </row>
    <row r="47" spans="1:13" s="22" customFormat="1" ht="22.5" customHeight="1" hidden="1">
      <c r="A47" s="625" t="s">
        <v>64</v>
      </c>
      <c r="B47" s="626"/>
      <c r="C47" s="627"/>
      <c r="D47" s="83">
        <f aca="true" t="shared" si="9" ref="D47:I47">SUM(D48:D49)</f>
        <v>0</v>
      </c>
      <c r="E47" s="83">
        <f t="shared" si="9"/>
        <v>0</v>
      </c>
      <c r="F47" s="83">
        <f t="shared" si="9"/>
        <v>0</v>
      </c>
      <c r="G47" s="83">
        <f t="shared" si="9"/>
        <v>0</v>
      </c>
      <c r="H47" s="83">
        <f t="shared" si="9"/>
        <v>0</v>
      </c>
      <c r="I47" s="83">
        <f t="shared" si="9"/>
        <v>0</v>
      </c>
      <c r="J47" s="83"/>
      <c r="K47" s="83">
        <f>SUM(K48:K49)</f>
        <v>0</v>
      </c>
      <c r="L47" s="26"/>
      <c r="M47" s="21"/>
    </row>
    <row r="48" spans="1:13" s="22" customFormat="1" ht="25.5" hidden="1">
      <c r="A48" s="30" t="s">
        <v>53</v>
      </c>
      <c r="B48" s="31" t="s">
        <v>65</v>
      </c>
      <c r="C48" s="84">
        <v>2007</v>
      </c>
      <c r="D48" s="33">
        <f>E48</f>
        <v>0</v>
      </c>
      <c r="E48" s="33">
        <f>SUM(F48:I48)</f>
        <v>0</v>
      </c>
      <c r="F48" s="33"/>
      <c r="G48" s="33"/>
      <c r="H48" s="33"/>
      <c r="I48" s="33"/>
      <c r="J48" s="33"/>
      <c r="K48" s="33"/>
      <c r="L48" s="618" t="s">
        <v>39</v>
      </c>
      <c r="M48" s="21"/>
    </row>
    <row r="49" spans="1:13" s="22" customFormat="1" ht="39" hidden="1" thickBot="1">
      <c r="A49" s="85" t="s">
        <v>58</v>
      </c>
      <c r="B49" s="86" t="s">
        <v>66</v>
      </c>
      <c r="C49" s="87" t="s">
        <v>67</v>
      </c>
      <c r="D49" s="88"/>
      <c r="E49" s="88">
        <f>SUM(F49,G49,H49,I49,L46)</f>
        <v>0</v>
      </c>
      <c r="F49" s="88"/>
      <c r="G49" s="89"/>
      <c r="H49" s="88"/>
      <c r="I49" s="88"/>
      <c r="J49" s="89"/>
      <c r="K49" s="89"/>
      <c r="L49" s="602"/>
      <c r="M49" s="21"/>
    </row>
    <row r="50" spans="1:13" s="22" customFormat="1" ht="18.75" customHeight="1" thickBot="1">
      <c r="A50" s="614" t="s">
        <v>68</v>
      </c>
      <c r="B50" s="615"/>
      <c r="C50" s="616"/>
      <c r="D50" s="19">
        <f aca="true" t="shared" si="10" ref="D50:J50">D51</f>
        <v>10000</v>
      </c>
      <c r="E50" s="19">
        <f t="shared" si="10"/>
        <v>10000</v>
      </c>
      <c r="F50" s="19">
        <f t="shared" si="10"/>
        <v>0</v>
      </c>
      <c r="G50" s="52">
        <f t="shared" si="10"/>
        <v>10000</v>
      </c>
      <c r="H50" s="19">
        <f t="shared" si="10"/>
        <v>0</v>
      </c>
      <c r="I50" s="19">
        <f t="shared" si="10"/>
        <v>0</v>
      </c>
      <c r="J50" s="19">
        <f t="shared" si="10"/>
        <v>0</v>
      </c>
      <c r="K50" s="19"/>
      <c r="L50" s="510"/>
      <c r="M50" s="21"/>
    </row>
    <row r="51" spans="1:13" s="22" customFormat="1" ht="18.75" customHeight="1" thickBot="1">
      <c r="A51" s="580" t="s">
        <v>69</v>
      </c>
      <c r="B51" s="581"/>
      <c r="C51" s="581"/>
      <c r="D51" s="23">
        <f aca="true" t="shared" si="11" ref="D51:J51">SUM(D52:D52)</f>
        <v>10000</v>
      </c>
      <c r="E51" s="23">
        <f t="shared" si="11"/>
        <v>10000</v>
      </c>
      <c r="F51" s="23">
        <f t="shared" si="11"/>
        <v>0</v>
      </c>
      <c r="G51" s="23">
        <f t="shared" si="11"/>
        <v>10000</v>
      </c>
      <c r="H51" s="23">
        <f t="shared" si="11"/>
        <v>0</v>
      </c>
      <c r="I51" s="24">
        <f t="shared" si="11"/>
        <v>0</v>
      </c>
      <c r="J51" s="90">
        <f t="shared" si="11"/>
        <v>0</v>
      </c>
      <c r="K51" s="617" t="s">
        <v>90</v>
      </c>
      <c r="L51" s="602" t="s">
        <v>483</v>
      </c>
      <c r="M51" s="21"/>
    </row>
    <row r="52" spans="1:13" s="22" customFormat="1" ht="25.5" customHeight="1" thickBot="1" thickTop="1">
      <c r="A52" s="91">
        <v>20</v>
      </c>
      <c r="B52" s="76" t="s">
        <v>71</v>
      </c>
      <c r="C52" s="92">
        <v>2008</v>
      </c>
      <c r="D52" s="78">
        <f>E52</f>
        <v>10000</v>
      </c>
      <c r="E52" s="78">
        <f>G52</f>
        <v>10000</v>
      </c>
      <c r="F52" s="78"/>
      <c r="G52" s="79">
        <v>10000</v>
      </c>
      <c r="H52" s="78"/>
      <c r="I52" s="78"/>
      <c r="J52" s="79"/>
      <c r="K52" s="617"/>
      <c r="L52" s="596"/>
      <c r="M52" s="21"/>
    </row>
    <row r="53" spans="1:13" s="22" customFormat="1" ht="18.75" customHeight="1" thickBot="1">
      <c r="A53" s="614" t="s">
        <v>63</v>
      </c>
      <c r="B53" s="615"/>
      <c r="C53" s="616"/>
      <c r="D53" s="19">
        <f aca="true" t="shared" si="12" ref="D53:I53">D56+D54</f>
        <v>68768</v>
      </c>
      <c r="E53" s="19">
        <f t="shared" si="12"/>
        <v>9928</v>
      </c>
      <c r="F53" s="19">
        <f t="shared" si="12"/>
        <v>0</v>
      </c>
      <c r="G53" s="19">
        <f t="shared" si="12"/>
        <v>9928</v>
      </c>
      <c r="H53" s="19">
        <f t="shared" si="12"/>
        <v>0</v>
      </c>
      <c r="I53" s="19">
        <f t="shared" si="12"/>
        <v>0</v>
      </c>
      <c r="J53" s="19">
        <f>J56</f>
        <v>0</v>
      </c>
      <c r="K53" s="19"/>
      <c r="L53" s="510"/>
      <c r="M53" s="21"/>
    </row>
    <row r="54" spans="1:13" s="22" customFormat="1" ht="18.75" customHeight="1" thickBot="1">
      <c r="A54" s="580" t="s">
        <v>423</v>
      </c>
      <c r="B54" s="581"/>
      <c r="C54" s="581"/>
      <c r="D54" s="23">
        <f aca="true" t="shared" si="13" ref="D54:J54">SUM(D55:D55)</f>
        <v>61768</v>
      </c>
      <c r="E54" s="23">
        <f t="shared" si="13"/>
        <v>2928</v>
      </c>
      <c r="F54" s="23">
        <f t="shared" si="13"/>
        <v>0</v>
      </c>
      <c r="G54" s="23">
        <f t="shared" si="13"/>
        <v>2928</v>
      </c>
      <c r="H54" s="23">
        <f t="shared" si="13"/>
        <v>0</v>
      </c>
      <c r="I54" s="24">
        <f t="shared" si="13"/>
        <v>0</v>
      </c>
      <c r="J54" s="90">
        <f t="shared" si="13"/>
        <v>0</v>
      </c>
      <c r="K54" s="608" t="s">
        <v>90</v>
      </c>
      <c r="L54" s="602" t="s">
        <v>424</v>
      </c>
      <c r="M54" s="21"/>
    </row>
    <row r="55" spans="1:13" s="22" customFormat="1" ht="25.5" customHeight="1" thickBot="1" thickTop="1">
      <c r="A55" s="91">
        <v>21</v>
      </c>
      <c r="B55" s="76" t="s">
        <v>422</v>
      </c>
      <c r="C55" s="92" t="s">
        <v>20</v>
      </c>
      <c r="D55" s="78">
        <f>E55+58840</f>
        <v>61768</v>
      </c>
      <c r="E55" s="78">
        <f>G55</f>
        <v>2928</v>
      </c>
      <c r="F55" s="78"/>
      <c r="G55" s="79">
        <v>2928</v>
      </c>
      <c r="H55" s="78"/>
      <c r="I55" s="78"/>
      <c r="J55" s="79"/>
      <c r="K55" s="609"/>
      <c r="L55" s="596"/>
      <c r="M55" s="21"/>
    </row>
    <row r="56" spans="1:13" s="22" customFormat="1" ht="18.75" customHeight="1" thickBot="1">
      <c r="A56" s="580" t="s">
        <v>420</v>
      </c>
      <c r="B56" s="581"/>
      <c r="C56" s="581"/>
      <c r="D56" s="23">
        <f aca="true" t="shared" si="14" ref="D56:J56">SUM(D57:D57)</f>
        <v>7000</v>
      </c>
      <c r="E56" s="23">
        <f t="shared" si="14"/>
        <v>7000</v>
      </c>
      <c r="F56" s="23">
        <f t="shared" si="14"/>
        <v>0</v>
      </c>
      <c r="G56" s="23">
        <f t="shared" si="14"/>
        <v>7000</v>
      </c>
      <c r="H56" s="23">
        <f t="shared" si="14"/>
        <v>0</v>
      </c>
      <c r="I56" s="24">
        <f t="shared" si="14"/>
        <v>0</v>
      </c>
      <c r="J56" s="90">
        <f t="shared" si="14"/>
        <v>0</v>
      </c>
      <c r="K56" s="617"/>
      <c r="L56" s="632" t="s">
        <v>484</v>
      </c>
      <c r="M56" s="21"/>
    </row>
    <row r="57" spans="1:13" s="22" customFormat="1" ht="25.5" customHeight="1" thickBot="1" thickTop="1">
      <c r="A57" s="91">
        <v>22</v>
      </c>
      <c r="B57" s="76" t="s">
        <v>421</v>
      </c>
      <c r="C57" s="92">
        <v>2008</v>
      </c>
      <c r="D57" s="78">
        <f>E57</f>
        <v>7000</v>
      </c>
      <c r="E57" s="78">
        <f>G57</f>
        <v>7000</v>
      </c>
      <c r="F57" s="78"/>
      <c r="G57" s="79">
        <v>7000</v>
      </c>
      <c r="H57" s="78"/>
      <c r="I57" s="78"/>
      <c r="J57" s="79"/>
      <c r="K57" s="617"/>
      <c r="L57" s="633"/>
      <c r="M57" s="21"/>
    </row>
    <row r="58" spans="1:13" s="22" customFormat="1" ht="30" customHeight="1" thickBot="1">
      <c r="A58" s="614" t="s">
        <v>72</v>
      </c>
      <c r="B58" s="615"/>
      <c r="C58" s="616"/>
      <c r="D58" s="19">
        <f aca="true" t="shared" si="15" ref="D58:I58">D59</f>
        <v>263780</v>
      </c>
      <c r="E58" s="19">
        <f t="shared" si="15"/>
        <v>263780</v>
      </c>
      <c r="F58" s="19">
        <f t="shared" si="15"/>
        <v>0</v>
      </c>
      <c r="G58" s="19">
        <f t="shared" si="15"/>
        <v>232880</v>
      </c>
      <c r="H58" s="19">
        <f t="shared" si="15"/>
        <v>19400</v>
      </c>
      <c r="I58" s="19">
        <f t="shared" si="15"/>
        <v>11500</v>
      </c>
      <c r="J58" s="52"/>
      <c r="K58" s="19"/>
      <c r="L58" s="633"/>
      <c r="M58" s="21"/>
    </row>
    <row r="59" spans="1:13" s="22" customFormat="1" ht="18.75" customHeight="1" thickBot="1">
      <c r="A59" s="580" t="s">
        <v>73</v>
      </c>
      <c r="B59" s="581"/>
      <c r="C59" s="581"/>
      <c r="D59" s="23">
        <f aca="true" t="shared" si="16" ref="D59:I59">SUM(D60:D63)</f>
        <v>263780</v>
      </c>
      <c r="E59" s="23">
        <f t="shared" si="16"/>
        <v>263780</v>
      </c>
      <c r="F59" s="23">
        <f t="shared" si="16"/>
        <v>0</v>
      </c>
      <c r="G59" s="23">
        <f t="shared" si="16"/>
        <v>232880</v>
      </c>
      <c r="H59" s="23">
        <f t="shared" si="16"/>
        <v>19400</v>
      </c>
      <c r="I59" s="23">
        <f t="shared" si="16"/>
        <v>11500</v>
      </c>
      <c r="J59" s="23"/>
      <c r="K59" s="24"/>
      <c r="L59" s="633"/>
      <c r="M59" s="21"/>
    </row>
    <row r="60" spans="1:13" s="22" customFormat="1" ht="21" customHeight="1" thickTop="1">
      <c r="A60" s="93">
        <v>23</v>
      </c>
      <c r="B60" s="26" t="s">
        <v>74</v>
      </c>
      <c r="C60" s="94" t="s">
        <v>49</v>
      </c>
      <c r="D60" s="28">
        <f>E60</f>
        <v>50000</v>
      </c>
      <c r="E60" s="28">
        <f>SUM(F60:I60)</f>
        <v>50000</v>
      </c>
      <c r="F60" s="28"/>
      <c r="G60" s="28">
        <f>50000-H60</f>
        <v>42000</v>
      </c>
      <c r="H60" s="28">
        <v>8000</v>
      </c>
      <c r="I60" s="28"/>
      <c r="J60" s="49"/>
      <c r="K60" s="28"/>
      <c r="L60" s="633"/>
      <c r="M60" s="21"/>
    </row>
    <row r="61" spans="1:13" s="22" customFormat="1" ht="21" customHeight="1">
      <c r="A61" s="93">
        <v>24</v>
      </c>
      <c r="B61" s="26" t="s">
        <v>349</v>
      </c>
      <c r="C61" s="94">
        <v>2008</v>
      </c>
      <c r="D61" s="28">
        <f>E61</f>
        <v>20780</v>
      </c>
      <c r="E61" s="28">
        <f>SUM(F61:I61)</f>
        <v>20780</v>
      </c>
      <c r="F61" s="28"/>
      <c r="G61" s="28">
        <v>20780</v>
      </c>
      <c r="H61" s="28"/>
      <c r="I61" s="28"/>
      <c r="J61" s="49"/>
      <c r="K61" s="28"/>
      <c r="L61" s="633"/>
      <c r="M61" s="21"/>
    </row>
    <row r="62" spans="1:13" s="22" customFormat="1" ht="21" customHeight="1">
      <c r="A62" s="107">
        <v>25</v>
      </c>
      <c r="B62" s="31" t="s">
        <v>75</v>
      </c>
      <c r="C62" s="84">
        <v>2008</v>
      </c>
      <c r="D62" s="33">
        <f>E62</f>
        <v>170000</v>
      </c>
      <c r="E62" s="28">
        <f>SUM(F62:I62)</f>
        <v>170000</v>
      </c>
      <c r="F62" s="33"/>
      <c r="G62" s="33">
        <v>170000</v>
      </c>
      <c r="H62" s="33"/>
      <c r="I62" s="33"/>
      <c r="J62" s="56"/>
      <c r="K62" s="33"/>
      <c r="L62" s="633"/>
      <c r="M62" s="21"/>
    </row>
    <row r="63" spans="1:13" s="22" customFormat="1" ht="21" customHeight="1" thickBot="1">
      <c r="A63" s="91">
        <v>26</v>
      </c>
      <c r="B63" s="76" t="s">
        <v>425</v>
      </c>
      <c r="C63" s="92">
        <v>2008</v>
      </c>
      <c r="D63" s="78">
        <f>E63</f>
        <v>23000</v>
      </c>
      <c r="E63" s="78">
        <f>SUM(F63,G63,H63,I63,L40)</f>
        <v>23000</v>
      </c>
      <c r="F63" s="78"/>
      <c r="G63" s="78">
        <v>100</v>
      </c>
      <c r="H63" s="78">
        <v>11400</v>
      </c>
      <c r="I63" s="78">
        <v>11500</v>
      </c>
      <c r="J63" s="79"/>
      <c r="K63" s="73"/>
      <c r="L63" s="640"/>
      <c r="M63" s="21"/>
    </row>
    <row r="64" spans="1:13" s="22" customFormat="1" ht="18.75" customHeight="1" thickBot="1">
      <c r="A64" s="614" t="s">
        <v>76</v>
      </c>
      <c r="B64" s="615"/>
      <c r="C64" s="616"/>
      <c r="D64" s="19">
        <f aca="true" t="shared" si="17" ref="D64:J64">D74+D65</f>
        <v>298001</v>
      </c>
      <c r="E64" s="19">
        <f t="shared" si="17"/>
        <v>298001</v>
      </c>
      <c r="F64" s="19">
        <f t="shared" si="17"/>
        <v>0</v>
      </c>
      <c r="G64" s="19">
        <f t="shared" si="17"/>
        <v>121540</v>
      </c>
      <c r="H64" s="19">
        <f t="shared" si="17"/>
        <v>125000</v>
      </c>
      <c r="I64" s="19">
        <f t="shared" si="17"/>
        <v>51461</v>
      </c>
      <c r="J64" s="19">
        <f t="shared" si="17"/>
        <v>10</v>
      </c>
      <c r="K64" s="19"/>
      <c r="L64" s="510"/>
      <c r="M64" s="21"/>
    </row>
    <row r="65" spans="1:13" s="22" customFormat="1" ht="18.75" customHeight="1" thickBot="1">
      <c r="A65" s="606" t="s">
        <v>77</v>
      </c>
      <c r="B65" s="607"/>
      <c r="C65" s="607"/>
      <c r="D65" s="388">
        <f aca="true" t="shared" si="18" ref="D65:I65">D66</f>
        <v>75701</v>
      </c>
      <c r="E65" s="388">
        <f t="shared" si="18"/>
        <v>75701</v>
      </c>
      <c r="F65" s="388">
        <f t="shared" si="18"/>
        <v>0</v>
      </c>
      <c r="G65" s="388">
        <f t="shared" si="18"/>
        <v>75701</v>
      </c>
      <c r="H65" s="388">
        <f t="shared" si="18"/>
        <v>0</v>
      </c>
      <c r="I65" s="389">
        <f t="shared" si="18"/>
        <v>0</v>
      </c>
      <c r="J65" s="505">
        <f>SUM(J66:J74)</f>
        <v>10</v>
      </c>
      <c r="K65" s="608" t="s">
        <v>90</v>
      </c>
      <c r="L65" s="601" t="s">
        <v>483</v>
      </c>
      <c r="M65" s="21"/>
    </row>
    <row r="66" spans="1:13" s="22" customFormat="1" ht="17.25" customHeight="1" thickTop="1">
      <c r="A66" s="93">
        <v>27</v>
      </c>
      <c r="B66" s="26" t="s">
        <v>78</v>
      </c>
      <c r="C66" s="94">
        <v>2008</v>
      </c>
      <c r="D66" s="28">
        <f>E66</f>
        <v>75701</v>
      </c>
      <c r="E66" s="28">
        <f>G66</f>
        <v>75701</v>
      </c>
      <c r="F66" s="28"/>
      <c r="G66" s="28">
        <f>20000+5000+40000+10701</f>
        <v>75701</v>
      </c>
      <c r="H66" s="28"/>
      <c r="I66" s="28"/>
      <c r="J66" s="33"/>
      <c r="K66" s="609"/>
      <c r="L66" s="596"/>
      <c r="M66" s="21"/>
    </row>
    <row r="67" spans="1:13" s="22" customFormat="1" ht="10.5" customHeight="1" thickBot="1">
      <c r="A67" s="58"/>
      <c r="B67" s="59"/>
      <c r="C67" s="60"/>
      <c r="D67" s="61"/>
      <c r="E67" s="61"/>
      <c r="F67" s="61"/>
      <c r="G67" s="61"/>
      <c r="H67" s="61"/>
      <c r="I67" s="61"/>
      <c r="J67" s="61"/>
      <c r="K67" s="61"/>
      <c r="L67" s="62"/>
      <c r="M67" s="21"/>
    </row>
    <row r="68" spans="1:13" s="8" customFormat="1" ht="14.25" customHeight="1">
      <c r="A68" s="584" t="s">
        <v>2</v>
      </c>
      <c r="B68" s="586" t="s">
        <v>3</v>
      </c>
      <c r="C68" s="586" t="s">
        <v>4</v>
      </c>
      <c r="D68" s="588" t="s">
        <v>5</v>
      </c>
      <c r="E68" s="586" t="s">
        <v>6</v>
      </c>
      <c r="F68" s="590" t="s">
        <v>7</v>
      </c>
      <c r="G68" s="591"/>
      <c r="H68" s="591"/>
      <c r="I68" s="592"/>
      <c r="J68" s="7"/>
      <c r="K68" s="7"/>
      <c r="L68" s="593" t="s">
        <v>54</v>
      </c>
      <c r="M68" s="6"/>
    </row>
    <row r="69" spans="1:13" s="8" customFormat="1" ht="14.25" customHeight="1">
      <c r="A69" s="585"/>
      <c r="B69" s="587"/>
      <c r="C69" s="587"/>
      <c r="D69" s="589"/>
      <c r="E69" s="587"/>
      <c r="F69" s="597" t="s">
        <v>9</v>
      </c>
      <c r="G69" s="597" t="s">
        <v>10</v>
      </c>
      <c r="H69" s="597"/>
      <c r="I69" s="597"/>
      <c r="J69" s="9"/>
      <c r="K69" s="9"/>
      <c r="L69" s="594"/>
      <c r="M69" s="6"/>
    </row>
    <row r="70" spans="1:13" s="8" customFormat="1" ht="14.25" customHeight="1">
      <c r="A70" s="585"/>
      <c r="B70" s="587"/>
      <c r="C70" s="587"/>
      <c r="D70" s="589"/>
      <c r="E70" s="587"/>
      <c r="F70" s="598"/>
      <c r="G70" s="599" t="s">
        <v>11</v>
      </c>
      <c r="H70" s="599" t="s">
        <v>12</v>
      </c>
      <c r="I70" s="599" t="s">
        <v>55</v>
      </c>
      <c r="J70" s="10" t="s">
        <v>14</v>
      </c>
      <c r="K70" s="599" t="s">
        <v>15</v>
      </c>
      <c r="L70" s="594"/>
      <c r="M70" s="6"/>
    </row>
    <row r="71" spans="1:13" s="8" customFormat="1" ht="14.25" customHeight="1">
      <c r="A71" s="585"/>
      <c r="B71" s="587"/>
      <c r="C71" s="587"/>
      <c r="D71" s="589"/>
      <c r="E71" s="587"/>
      <c r="F71" s="598"/>
      <c r="G71" s="600"/>
      <c r="H71" s="600"/>
      <c r="I71" s="600"/>
      <c r="J71" s="11"/>
      <c r="K71" s="600"/>
      <c r="L71" s="594"/>
      <c r="M71" s="6"/>
    </row>
    <row r="72" spans="1:13" s="8" customFormat="1" ht="15" customHeight="1" thickBot="1">
      <c r="A72" s="585"/>
      <c r="B72" s="587"/>
      <c r="C72" s="587"/>
      <c r="D72" s="589"/>
      <c r="E72" s="587"/>
      <c r="F72" s="598"/>
      <c r="G72" s="600"/>
      <c r="H72" s="600"/>
      <c r="I72" s="600"/>
      <c r="J72" s="11"/>
      <c r="K72" s="631"/>
      <c r="L72" s="610"/>
      <c r="M72" s="6"/>
    </row>
    <row r="73" spans="1:13" s="18" customFormat="1" ht="10.5" customHeight="1" thickBot="1">
      <c r="A73" s="99">
        <v>1</v>
      </c>
      <c r="B73" s="100">
        <v>2</v>
      </c>
      <c r="C73" s="100">
        <v>3</v>
      </c>
      <c r="D73" s="101">
        <v>4</v>
      </c>
      <c r="E73" s="100">
        <v>5</v>
      </c>
      <c r="F73" s="100">
        <v>6</v>
      </c>
      <c r="G73" s="102">
        <v>7</v>
      </c>
      <c r="H73" s="102">
        <v>8</v>
      </c>
      <c r="I73" s="102">
        <v>9</v>
      </c>
      <c r="J73" s="102">
        <v>10</v>
      </c>
      <c r="K73" s="102">
        <v>10</v>
      </c>
      <c r="L73" s="103">
        <v>11</v>
      </c>
      <c r="M73" s="17"/>
    </row>
    <row r="74" spans="1:13" s="22" customFormat="1" ht="18.75" customHeight="1" thickBot="1" thickTop="1">
      <c r="A74" s="604" t="s">
        <v>79</v>
      </c>
      <c r="B74" s="605"/>
      <c r="C74" s="605"/>
      <c r="D74" s="44">
        <f aca="true" t="shared" si="19" ref="D74:J74">SUM(D75:D76)</f>
        <v>222300</v>
      </c>
      <c r="E74" s="44">
        <f t="shared" si="19"/>
        <v>222300</v>
      </c>
      <c r="F74" s="44">
        <f t="shared" si="19"/>
        <v>0</v>
      </c>
      <c r="G74" s="44">
        <f t="shared" si="19"/>
        <v>45839</v>
      </c>
      <c r="H74" s="44">
        <f t="shared" si="19"/>
        <v>125000</v>
      </c>
      <c r="I74" s="44">
        <f t="shared" si="19"/>
        <v>51461</v>
      </c>
      <c r="J74" s="44">
        <f t="shared" si="19"/>
        <v>0</v>
      </c>
      <c r="K74" s="95"/>
      <c r="L74" s="582" t="s">
        <v>482</v>
      </c>
      <c r="M74" s="21"/>
    </row>
    <row r="75" spans="1:13" s="22" customFormat="1" ht="21.75" customHeight="1" thickTop="1">
      <c r="A75" s="93">
        <v>28</v>
      </c>
      <c r="B75" s="26" t="s">
        <v>80</v>
      </c>
      <c r="C75" s="94" t="s">
        <v>20</v>
      </c>
      <c r="D75" s="28">
        <f>E75</f>
        <v>180300</v>
      </c>
      <c r="E75" s="28">
        <f>SUM(F75,G75,H75,I75,L44)</f>
        <v>180300</v>
      </c>
      <c r="F75" s="28"/>
      <c r="G75" s="28">
        <f>180300-I75-H75</f>
        <v>3839</v>
      </c>
      <c r="H75" s="28">
        <v>125000</v>
      </c>
      <c r="I75" s="28">
        <v>51461</v>
      </c>
      <c r="J75" s="28"/>
      <c r="K75" s="28"/>
      <c r="L75" s="633"/>
      <c r="M75" s="21"/>
    </row>
    <row r="76" spans="1:13" s="22" customFormat="1" ht="21.75" customHeight="1" thickBot="1">
      <c r="A76" s="91">
        <v>29</v>
      </c>
      <c r="B76" s="76" t="s">
        <v>81</v>
      </c>
      <c r="C76" s="92">
        <v>2008</v>
      </c>
      <c r="D76" s="78">
        <f>E76</f>
        <v>42000</v>
      </c>
      <c r="E76" s="28">
        <f>SUM(F76,G76,H76,I76,L45)</f>
        <v>42000</v>
      </c>
      <c r="F76" s="78"/>
      <c r="G76" s="78">
        <f>42000</f>
        <v>42000</v>
      </c>
      <c r="H76" s="78"/>
      <c r="I76" s="78"/>
      <c r="J76" s="78"/>
      <c r="K76" s="78"/>
      <c r="L76" s="633"/>
      <c r="M76" s="21"/>
    </row>
    <row r="77" spans="1:13" s="22" customFormat="1" ht="18.75" customHeight="1" thickBot="1">
      <c r="A77" s="614" t="s">
        <v>82</v>
      </c>
      <c r="B77" s="615"/>
      <c r="C77" s="616"/>
      <c r="D77" s="19">
        <f aca="true" t="shared" si="20" ref="D77:J77">D78</f>
        <v>2900000</v>
      </c>
      <c r="E77" s="19">
        <f t="shared" si="20"/>
        <v>232050</v>
      </c>
      <c r="F77" s="19">
        <f t="shared" si="20"/>
        <v>0</v>
      </c>
      <c r="G77" s="52">
        <f t="shared" si="20"/>
        <v>137050</v>
      </c>
      <c r="H77" s="19">
        <f t="shared" si="20"/>
        <v>95000</v>
      </c>
      <c r="I77" s="19">
        <f t="shared" si="20"/>
        <v>0</v>
      </c>
      <c r="J77" s="19">
        <f t="shared" si="20"/>
        <v>0</v>
      </c>
      <c r="K77" s="20"/>
      <c r="L77" s="633"/>
      <c r="M77" s="21"/>
    </row>
    <row r="78" spans="1:13" s="22" customFormat="1" ht="18.75" customHeight="1" thickBot="1">
      <c r="A78" s="580" t="s">
        <v>83</v>
      </c>
      <c r="B78" s="581"/>
      <c r="C78" s="581"/>
      <c r="D78" s="23">
        <f aca="true" t="shared" si="21" ref="D78:J78">SUM(D79:D79)</f>
        <v>2900000</v>
      </c>
      <c r="E78" s="23">
        <f t="shared" si="21"/>
        <v>232050</v>
      </c>
      <c r="F78" s="23">
        <f t="shared" si="21"/>
        <v>0</v>
      </c>
      <c r="G78" s="23">
        <f t="shared" si="21"/>
        <v>137050</v>
      </c>
      <c r="H78" s="23">
        <f t="shared" si="21"/>
        <v>95000</v>
      </c>
      <c r="I78" s="23">
        <f t="shared" si="21"/>
        <v>0</v>
      </c>
      <c r="J78" s="23">
        <f t="shared" si="21"/>
        <v>0</v>
      </c>
      <c r="K78" s="24"/>
      <c r="L78" s="633"/>
      <c r="M78" s="21"/>
    </row>
    <row r="79" spans="1:13" s="22" customFormat="1" ht="25.5" customHeight="1" thickBot="1" thickTop="1">
      <c r="A79" s="91">
        <v>30</v>
      </c>
      <c r="B79" s="76" t="s">
        <v>84</v>
      </c>
      <c r="C79" s="96" t="s">
        <v>455</v>
      </c>
      <c r="D79" s="78">
        <v>2900000</v>
      </c>
      <c r="E79" s="78">
        <f>SUM(F79,G79,H79,I79,L79)</f>
        <v>232050</v>
      </c>
      <c r="F79" s="78"/>
      <c r="G79" s="79">
        <f>220050-H79+12000</f>
        <v>137050</v>
      </c>
      <c r="H79" s="78">
        <v>95000</v>
      </c>
      <c r="I79" s="78"/>
      <c r="J79" s="79"/>
      <c r="K79" s="511"/>
      <c r="L79" s="640"/>
      <c r="M79" s="21"/>
    </row>
    <row r="80" spans="1:13" s="22" customFormat="1" ht="18.75" customHeight="1" thickBot="1">
      <c r="A80" s="614" t="s">
        <v>85</v>
      </c>
      <c r="B80" s="615"/>
      <c r="C80" s="616"/>
      <c r="D80" s="19">
        <f aca="true" t="shared" si="22" ref="D80:I80">D81</f>
        <v>5000</v>
      </c>
      <c r="E80" s="19">
        <f t="shared" si="22"/>
        <v>5000</v>
      </c>
      <c r="F80" s="19">
        <f t="shared" si="22"/>
        <v>0</v>
      </c>
      <c r="G80" s="52">
        <f t="shared" si="22"/>
        <v>0</v>
      </c>
      <c r="H80" s="19">
        <f t="shared" si="22"/>
        <v>0</v>
      </c>
      <c r="I80" s="19">
        <f t="shared" si="22"/>
        <v>5000</v>
      </c>
      <c r="J80" s="52"/>
      <c r="K80" s="20"/>
      <c r="L80" s="582" t="s">
        <v>86</v>
      </c>
      <c r="M80" s="21"/>
    </row>
    <row r="81" spans="1:13" s="22" customFormat="1" ht="18.75" customHeight="1">
      <c r="A81" s="619" t="s">
        <v>87</v>
      </c>
      <c r="B81" s="620"/>
      <c r="C81" s="620"/>
      <c r="D81" s="48">
        <f aca="true" t="shared" si="23" ref="D81:I81">SUM(D82:D82)</f>
        <v>5000</v>
      </c>
      <c r="E81" s="48">
        <f t="shared" si="23"/>
        <v>5000</v>
      </c>
      <c r="F81" s="48">
        <f t="shared" si="23"/>
        <v>0</v>
      </c>
      <c r="G81" s="48">
        <f t="shared" si="23"/>
        <v>0</v>
      </c>
      <c r="H81" s="48">
        <f t="shared" si="23"/>
        <v>0</v>
      </c>
      <c r="I81" s="48">
        <f t="shared" si="23"/>
        <v>5000</v>
      </c>
      <c r="J81" s="48"/>
      <c r="K81" s="48"/>
      <c r="L81" s="602"/>
      <c r="M81" s="21"/>
    </row>
    <row r="82" spans="1:13" s="22" customFormat="1" ht="26.25" thickBot="1">
      <c r="A82" s="97">
        <v>31</v>
      </c>
      <c r="B82" s="71" t="s">
        <v>464</v>
      </c>
      <c r="C82" s="98">
        <v>2008</v>
      </c>
      <c r="D82" s="73">
        <v>5000</v>
      </c>
      <c r="E82" s="73">
        <f>SUM(F82,G82,H82,I82,L80)</f>
        <v>5000</v>
      </c>
      <c r="F82" s="73"/>
      <c r="G82" s="74"/>
      <c r="H82" s="73"/>
      <c r="I82" s="73">
        <v>5000</v>
      </c>
      <c r="J82" s="79"/>
      <c r="K82" s="79"/>
      <c r="L82" s="603"/>
      <c r="M82" s="21"/>
    </row>
    <row r="83" spans="1:13" s="22" customFormat="1" ht="30.75" customHeight="1" thickBot="1">
      <c r="A83" s="614" t="s">
        <v>88</v>
      </c>
      <c r="B83" s="615"/>
      <c r="C83" s="616"/>
      <c r="D83" s="19">
        <f aca="true" t="shared" si="24" ref="D83:J83">D89+D84+D86+D91</f>
        <v>912580</v>
      </c>
      <c r="E83" s="19">
        <f t="shared" si="24"/>
        <v>246720</v>
      </c>
      <c r="F83" s="19">
        <f t="shared" si="24"/>
        <v>0</v>
      </c>
      <c r="G83" s="19">
        <f t="shared" si="24"/>
        <v>80920</v>
      </c>
      <c r="H83" s="19">
        <f t="shared" si="24"/>
        <v>150000</v>
      </c>
      <c r="I83" s="19">
        <f t="shared" si="24"/>
        <v>15800</v>
      </c>
      <c r="J83" s="19">
        <f t="shared" si="24"/>
        <v>0</v>
      </c>
      <c r="K83" s="19"/>
      <c r="L83" s="510"/>
      <c r="M83" s="21"/>
    </row>
    <row r="84" spans="1:13" s="22" customFormat="1" ht="19.5" customHeight="1" thickBot="1">
      <c r="A84" s="606" t="s">
        <v>89</v>
      </c>
      <c r="B84" s="607"/>
      <c r="C84" s="607"/>
      <c r="D84" s="388">
        <f aca="true" t="shared" si="25" ref="D84:K84">SUM(D85:D85)</f>
        <v>49000</v>
      </c>
      <c r="E84" s="388">
        <f t="shared" si="25"/>
        <v>49000</v>
      </c>
      <c r="F84" s="388">
        <f t="shared" si="25"/>
        <v>0</v>
      </c>
      <c r="G84" s="388">
        <f t="shared" si="25"/>
        <v>49000</v>
      </c>
      <c r="H84" s="388">
        <f t="shared" si="25"/>
        <v>0</v>
      </c>
      <c r="I84" s="388">
        <f t="shared" si="25"/>
        <v>0</v>
      </c>
      <c r="J84" s="388">
        <f t="shared" si="25"/>
        <v>0</v>
      </c>
      <c r="K84" s="389">
        <f t="shared" si="25"/>
        <v>0</v>
      </c>
      <c r="L84" s="582" t="s">
        <v>483</v>
      </c>
      <c r="M84" s="21"/>
    </row>
    <row r="85" spans="1:13" s="22" customFormat="1" ht="27.75" customHeight="1" thickBot="1" thickTop="1">
      <c r="A85" s="104">
        <v>32</v>
      </c>
      <c r="B85" s="51" t="s">
        <v>426</v>
      </c>
      <c r="C85" s="43">
        <v>2008</v>
      </c>
      <c r="D85" s="28">
        <f>E85</f>
        <v>49000</v>
      </c>
      <c r="E85" s="28">
        <f>F85+G85+H85+I85+J85</f>
        <v>49000</v>
      </c>
      <c r="F85" s="28"/>
      <c r="G85" s="28">
        <v>49000</v>
      </c>
      <c r="H85" s="28"/>
      <c r="I85" s="28"/>
      <c r="J85" s="28"/>
      <c r="K85" s="381" t="s">
        <v>90</v>
      </c>
      <c r="L85" s="596"/>
      <c r="M85" s="21"/>
    </row>
    <row r="86" spans="1:13" s="22" customFormat="1" ht="19.5" customHeight="1" thickBot="1" thickTop="1">
      <c r="A86" s="604" t="s">
        <v>91</v>
      </c>
      <c r="B86" s="605"/>
      <c r="C86" s="605"/>
      <c r="D86" s="44">
        <f>D88</f>
        <v>16000</v>
      </c>
      <c r="E86" s="44">
        <f aca="true" t="shared" si="26" ref="E86:K86">SUM(E87:E88)</f>
        <v>16000</v>
      </c>
      <c r="F86" s="44">
        <f t="shared" si="26"/>
        <v>0</v>
      </c>
      <c r="G86" s="44">
        <f t="shared" si="26"/>
        <v>16000</v>
      </c>
      <c r="H86" s="44">
        <f t="shared" si="26"/>
        <v>0</v>
      </c>
      <c r="I86" s="44">
        <f t="shared" si="26"/>
        <v>0</v>
      </c>
      <c r="J86" s="44">
        <f t="shared" si="26"/>
        <v>0</v>
      </c>
      <c r="K86" s="95">
        <f t="shared" si="26"/>
        <v>0</v>
      </c>
      <c r="L86" s="582"/>
      <c r="M86" s="21"/>
    </row>
    <row r="87" spans="1:13" s="22" customFormat="1" ht="23.25" customHeight="1" hidden="1" thickTop="1">
      <c r="A87" s="104" t="s">
        <v>95</v>
      </c>
      <c r="B87" s="51" t="s">
        <v>92</v>
      </c>
      <c r="C87" s="43" t="s">
        <v>20</v>
      </c>
      <c r="D87" s="28">
        <f>E87+107300</f>
        <v>107300</v>
      </c>
      <c r="E87" s="28">
        <f>F87+G87+H87+I87+J87</f>
        <v>0</v>
      </c>
      <c r="F87" s="28"/>
      <c r="G87" s="28"/>
      <c r="H87" s="28"/>
      <c r="I87" s="28"/>
      <c r="J87" s="28"/>
      <c r="K87" s="438"/>
      <c r="L87" s="583"/>
      <c r="M87" s="21"/>
    </row>
    <row r="88" spans="1:13" s="22" customFormat="1" ht="27.75" customHeight="1" thickBot="1" thickTop="1">
      <c r="A88" s="105">
        <v>33</v>
      </c>
      <c r="B88" s="106" t="s">
        <v>93</v>
      </c>
      <c r="C88" s="64">
        <v>2008</v>
      </c>
      <c r="D88" s="42">
        <f>E88</f>
        <v>16000</v>
      </c>
      <c r="E88" s="42">
        <f>F88+G88+H88+I88+J88</f>
        <v>16000</v>
      </c>
      <c r="F88" s="42"/>
      <c r="G88" s="42">
        <v>16000</v>
      </c>
      <c r="H88" s="42"/>
      <c r="I88" s="42"/>
      <c r="J88" s="42"/>
      <c r="K88" s="437"/>
      <c r="L88" s="632" t="s">
        <v>484</v>
      </c>
      <c r="M88" s="21"/>
    </row>
    <row r="89" spans="1:13" s="22" customFormat="1" ht="22.5" customHeight="1" thickBot="1" thickTop="1">
      <c r="A89" s="604" t="s">
        <v>94</v>
      </c>
      <c r="B89" s="605"/>
      <c r="C89" s="605"/>
      <c r="D89" s="44">
        <f aca="true" t="shared" si="27" ref="D89:I89">D90</f>
        <v>800000</v>
      </c>
      <c r="E89" s="44">
        <f t="shared" si="27"/>
        <v>150000</v>
      </c>
      <c r="F89" s="44">
        <f t="shared" si="27"/>
        <v>0</v>
      </c>
      <c r="G89" s="44">
        <f t="shared" si="27"/>
        <v>0</v>
      </c>
      <c r="H89" s="44">
        <f t="shared" si="27"/>
        <v>150000</v>
      </c>
      <c r="I89" s="44">
        <f t="shared" si="27"/>
        <v>0</v>
      </c>
      <c r="J89" s="44"/>
      <c r="K89" s="95"/>
      <c r="L89" s="633"/>
      <c r="M89" s="21"/>
    </row>
    <row r="90" spans="1:13" s="22" customFormat="1" ht="26.25" customHeight="1" thickBot="1" thickTop="1">
      <c r="A90" s="91">
        <v>34</v>
      </c>
      <c r="B90" s="26" t="s">
        <v>96</v>
      </c>
      <c r="C90" s="68" t="s">
        <v>24</v>
      </c>
      <c r="D90" s="28">
        <v>800000</v>
      </c>
      <c r="E90" s="78">
        <f>SUM(F90,G90,H90,I90,L49)</f>
        <v>150000</v>
      </c>
      <c r="F90" s="28"/>
      <c r="G90" s="49"/>
      <c r="H90" s="28">
        <v>150000</v>
      </c>
      <c r="I90" s="28"/>
      <c r="J90" s="78">
        <v>26400</v>
      </c>
      <c r="K90" s="29" t="s">
        <v>21</v>
      </c>
      <c r="L90" s="633"/>
      <c r="M90" s="21"/>
    </row>
    <row r="91" spans="1:13" s="22" customFormat="1" ht="22.5" customHeight="1" thickBot="1" thickTop="1">
      <c r="A91" s="604" t="s">
        <v>355</v>
      </c>
      <c r="B91" s="605"/>
      <c r="C91" s="605"/>
      <c r="D91" s="44">
        <f aca="true" t="shared" si="28" ref="D91:I91">D92</f>
        <v>47580</v>
      </c>
      <c r="E91" s="44">
        <f t="shared" si="28"/>
        <v>31720</v>
      </c>
      <c r="F91" s="44">
        <f t="shared" si="28"/>
        <v>0</v>
      </c>
      <c r="G91" s="44">
        <f t="shared" si="28"/>
        <v>15920</v>
      </c>
      <c r="H91" s="44">
        <f t="shared" si="28"/>
        <v>0</v>
      </c>
      <c r="I91" s="44">
        <f t="shared" si="28"/>
        <v>15800</v>
      </c>
      <c r="J91" s="44"/>
      <c r="K91" s="95"/>
      <c r="L91" s="633"/>
      <c r="M91" s="21"/>
    </row>
    <row r="92" spans="1:13" s="22" customFormat="1" ht="26.25" customHeight="1" thickBot="1" thickTop="1">
      <c r="A92" s="91">
        <v>35</v>
      </c>
      <c r="B92" s="26" t="s">
        <v>417</v>
      </c>
      <c r="C92" s="68" t="s">
        <v>49</v>
      </c>
      <c r="D92" s="28">
        <v>47580</v>
      </c>
      <c r="E92" s="78">
        <f>SUM(F92,G92,H92,I92,L51)</f>
        <v>31720</v>
      </c>
      <c r="F92" s="28"/>
      <c r="G92" s="49">
        <v>15920</v>
      </c>
      <c r="H92" s="28"/>
      <c r="I92" s="28">
        <v>15800</v>
      </c>
      <c r="J92" s="78">
        <v>26400</v>
      </c>
      <c r="K92" s="29" t="s">
        <v>352</v>
      </c>
      <c r="L92" s="633"/>
      <c r="M92" s="21"/>
    </row>
    <row r="93" spans="1:13" s="22" customFormat="1" ht="23.25" customHeight="1" thickBot="1">
      <c r="A93" s="578" t="s">
        <v>97</v>
      </c>
      <c r="B93" s="579"/>
      <c r="C93" s="579"/>
      <c r="D93" s="19">
        <f aca="true" t="shared" si="29" ref="D93:I93">D94+D104+D106</f>
        <v>1150900</v>
      </c>
      <c r="E93" s="19">
        <f t="shared" si="29"/>
        <v>161980</v>
      </c>
      <c r="F93" s="19">
        <f t="shared" si="29"/>
        <v>0</v>
      </c>
      <c r="G93" s="19">
        <f t="shared" si="29"/>
        <v>58980</v>
      </c>
      <c r="H93" s="19">
        <f t="shared" si="29"/>
        <v>83000</v>
      </c>
      <c r="I93" s="19">
        <f t="shared" si="29"/>
        <v>20000</v>
      </c>
      <c r="J93" s="19">
        <f>J94+J104</f>
        <v>0</v>
      </c>
      <c r="K93" s="19"/>
      <c r="L93" s="633"/>
      <c r="M93" s="21"/>
    </row>
    <row r="94" spans="1:13" s="22" customFormat="1" ht="18.75" customHeight="1" thickBot="1">
      <c r="A94" s="580" t="s">
        <v>98</v>
      </c>
      <c r="B94" s="581"/>
      <c r="C94" s="581"/>
      <c r="D94" s="23">
        <f aca="true" t="shared" si="30" ref="D94:I94">SUM(D95:D96)</f>
        <v>599000</v>
      </c>
      <c r="E94" s="23">
        <f t="shared" si="30"/>
        <v>86600</v>
      </c>
      <c r="F94" s="23">
        <f t="shared" si="30"/>
        <v>0</v>
      </c>
      <c r="G94" s="23">
        <f t="shared" si="30"/>
        <v>3600</v>
      </c>
      <c r="H94" s="23">
        <f t="shared" si="30"/>
        <v>83000</v>
      </c>
      <c r="I94" s="23">
        <f t="shared" si="30"/>
        <v>0</v>
      </c>
      <c r="J94" s="23">
        <f>J96</f>
        <v>0</v>
      </c>
      <c r="K94" s="24"/>
      <c r="L94" s="633"/>
      <c r="M94" s="21"/>
    </row>
    <row r="95" spans="1:13" s="22" customFormat="1" ht="26.25" customHeight="1" thickTop="1">
      <c r="A95" s="93">
        <v>36</v>
      </c>
      <c r="B95" s="26" t="s">
        <v>446</v>
      </c>
      <c r="C95" s="94" t="s">
        <v>20</v>
      </c>
      <c r="D95" s="28">
        <f>E95+9000</f>
        <v>92000</v>
      </c>
      <c r="E95" s="28">
        <f>SUM(F95,G95,H95,I95,L95)</f>
        <v>83000</v>
      </c>
      <c r="F95" s="28"/>
      <c r="G95" s="28"/>
      <c r="H95" s="28">
        <v>83000</v>
      </c>
      <c r="I95" s="28"/>
      <c r="J95" s="28"/>
      <c r="K95" s="28"/>
      <c r="L95" s="633"/>
      <c r="M95" s="21"/>
    </row>
    <row r="96" spans="1:13" s="22" customFormat="1" ht="30" customHeight="1">
      <c r="A96" s="107">
        <v>37</v>
      </c>
      <c r="B96" s="31" t="s">
        <v>99</v>
      </c>
      <c r="C96" s="84" t="s">
        <v>24</v>
      </c>
      <c r="D96" s="33">
        <v>507000</v>
      </c>
      <c r="E96" s="33">
        <f>SUM(F96,G96,H96,I96,L94)</f>
        <v>3600</v>
      </c>
      <c r="F96" s="33"/>
      <c r="G96" s="33">
        <v>3600</v>
      </c>
      <c r="H96" s="462"/>
      <c r="I96" s="33"/>
      <c r="J96" s="33"/>
      <c r="K96" s="36"/>
      <c r="L96" s="583"/>
      <c r="M96" s="21"/>
    </row>
    <row r="97" spans="1:13" s="22" customFormat="1" ht="10.5" customHeight="1" thickBot="1">
      <c r="A97" s="58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62"/>
      <c r="M97" s="21"/>
    </row>
    <row r="98" spans="1:13" s="8" customFormat="1" ht="14.25" customHeight="1">
      <c r="A98" s="584" t="s">
        <v>2</v>
      </c>
      <c r="B98" s="586" t="s">
        <v>3</v>
      </c>
      <c r="C98" s="586" t="s">
        <v>4</v>
      </c>
      <c r="D98" s="588" t="s">
        <v>5</v>
      </c>
      <c r="E98" s="586" t="s">
        <v>6</v>
      </c>
      <c r="F98" s="590" t="s">
        <v>7</v>
      </c>
      <c r="G98" s="591"/>
      <c r="H98" s="591"/>
      <c r="I98" s="592"/>
      <c r="J98" s="7"/>
      <c r="K98" s="7"/>
      <c r="L98" s="593" t="s">
        <v>54</v>
      </c>
      <c r="M98" s="6"/>
    </row>
    <row r="99" spans="1:13" s="8" customFormat="1" ht="14.25" customHeight="1">
      <c r="A99" s="585"/>
      <c r="B99" s="587"/>
      <c r="C99" s="587"/>
      <c r="D99" s="589"/>
      <c r="E99" s="587"/>
      <c r="F99" s="597" t="s">
        <v>9</v>
      </c>
      <c r="G99" s="597" t="s">
        <v>10</v>
      </c>
      <c r="H99" s="597"/>
      <c r="I99" s="597"/>
      <c r="J99" s="9"/>
      <c r="K99" s="9"/>
      <c r="L99" s="594"/>
      <c r="M99" s="6"/>
    </row>
    <row r="100" spans="1:13" s="8" customFormat="1" ht="14.25" customHeight="1">
      <c r="A100" s="585"/>
      <c r="B100" s="587"/>
      <c r="C100" s="587"/>
      <c r="D100" s="589"/>
      <c r="E100" s="587"/>
      <c r="F100" s="598"/>
      <c r="G100" s="599" t="s">
        <v>11</v>
      </c>
      <c r="H100" s="599" t="s">
        <v>12</v>
      </c>
      <c r="I100" s="599" t="s">
        <v>55</v>
      </c>
      <c r="J100" s="10" t="s">
        <v>14</v>
      </c>
      <c r="K100" s="599" t="s">
        <v>15</v>
      </c>
      <c r="L100" s="594"/>
      <c r="M100" s="6"/>
    </row>
    <row r="101" spans="1:13" s="8" customFormat="1" ht="14.25" customHeight="1">
      <c r="A101" s="585"/>
      <c r="B101" s="587"/>
      <c r="C101" s="587"/>
      <c r="D101" s="589"/>
      <c r="E101" s="587"/>
      <c r="F101" s="598"/>
      <c r="G101" s="600"/>
      <c r="H101" s="600"/>
      <c r="I101" s="600"/>
      <c r="J101" s="11"/>
      <c r="K101" s="600"/>
      <c r="L101" s="594"/>
      <c r="M101" s="6"/>
    </row>
    <row r="102" spans="1:13" s="8" customFormat="1" ht="15" customHeight="1" thickBot="1">
      <c r="A102" s="585"/>
      <c r="B102" s="587"/>
      <c r="C102" s="587"/>
      <c r="D102" s="589"/>
      <c r="E102" s="587"/>
      <c r="F102" s="598"/>
      <c r="G102" s="600"/>
      <c r="H102" s="600"/>
      <c r="I102" s="600"/>
      <c r="J102" s="11"/>
      <c r="K102" s="631"/>
      <c r="L102" s="610"/>
      <c r="M102" s="6"/>
    </row>
    <row r="103" spans="1:13" s="18" customFormat="1" ht="10.5" customHeight="1" thickBot="1">
      <c r="A103" s="500">
        <v>1</v>
      </c>
      <c r="B103" s="501">
        <v>2</v>
      </c>
      <c r="C103" s="501">
        <v>3</v>
      </c>
      <c r="D103" s="502">
        <v>4</v>
      </c>
      <c r="E103" s="501">
        <v>5</v>
      </c>
      <c r="F103" s="501">
        <v>6</v>
      </c>
      <c r="G103" s="503">
        <v>7</v>
      </c>
      <c r="H103" s="503">
        <v>8</v>
      </c>
      <c r="I103" s="503">
        <v>9</v>
      </c>
      <c r="J103" s="503">
        <v>10</v>
      </c>
      <c r="K103" s="503">
        <v>10</v>
      </c>
      <c r="L103" s="103">
        <v>11</v>
      </c>
      <c r="M103" s="17"/>
    </row>
    <row r="104" spans="1:13" s="22" customFormat="1" ht="22.5" customHeight="1" thickBot="1" thickTop="1">
      <c r="A104" s="604" t="s">
        <v>100</v>
      </c>
      <c r="B104" s="605"/>
      <c r="C104" s="605"/>
      <c r="D104" s="44">
        <f aca="true" t="shared" si="31" ref="D104:J104">SUM(D105:D105)</f>
        <v>500000</v>
      </c>
      <c r="E104" s="44">
        <f t="shared" si="31"/>
        <v>23480</v>
      </c>
      <c r="F104" s="44">
        <f t="shared" si="31"/>
        <v>0</v>
      </c>
      <c r="G104" s="44">
        <f t="shared" si="31"/>
        <v>23480</v>
      </c>
      <c r="H104" s="44">
        <f t="shared" si="31"/>
        <v>0</v>
      </c>
      <c r="I104" s="44">
        <f t="shared" si="31"/>
        <v>0</v>
      </c>
      <c r="J104" s="44">
        <f t="shared" si="31"/>
        <v>0</v>
      </c>
      <c r="K104" s="95"/>
      <c r="L104" s="634" t="s">
        <v>39</v>
      </c>
      <c r="M104" s="21"/>
    </row>
    <row r="105" spans="1:13" s="22" customFormat="1" ht="39" thickTop="1">
      <c r="A105" s="93">
        <v>38</v>
      </c>
      <c r="B105" s="26" t="s">
        <v>101</v>
      </c>
      <c r="C105" s="94" t="s">
        <v>24</v>
      </c>
      <c r="D105" s="28">
        <v>500000</v>
      </c>
      <c r="E105" s="28">
        <f>SUM(F105,G105,H105,I105,)</f>
        <v>23480</v>
      </c>
      <c r="F105" s="464"/>
      <c r="G105" s="49">
        <f>18600+4880</f>
        <v>23480</v>
      </c>
      <c r="H105" s="464"/>
      <c r="I105" s="464"/>
      <c r="J105" s="49"/>
      <c r="K105" s="29"/>
      <c r="L105" s="635"/>
      <c r="M105" s="21"/>
    </row>
    <row r="106" spans="1:13" s="22" customFormat="1" ht="22.5" customHeight="1" thickBot="1">
      <c r="A106" s="580" t="s">
        <v>353</v>
      </c>
      <c r="B106" s="581"/>
      <c r="C106" s="581"/>
      <c r="D106" s="23">
        <f aca="true" t="shared" si="32" ref="D106:J106">SUM(D107:D107)</f>
        <v>51900</v>
      </c>
      <c r="E106" s="23">
        <f t="shared" si="32"/>
        <v>51900</v>
      </c>
      <c r="F106" s="23">
        <f t="shared" si="32"/>
        <v>0</v>
      </c>
      <c r="G106" s="23">
        <f t="shared" si="32"/>
        <v>31900</v>
      </c>
      <c r="H106" s="23">
        <f t="shared" si="32"/>
        <v>0</v>
      </c>
      <c r="I106" s="23">
        <f t="shared" si="32"/>
        <v>20000</v>
      </c>
      <c r="J106" s="23">
        <f t="shared" si="32"/>
        <v>0</v>
      </c>
      <c r="K106" s="24"/>
      <c r="L106" s="635"/>
      <c r="M106" s="21"/>
    </row>
    <row r="107" spans="1:13" s="22" customFormat="1" ht="21.75" customHeight="1" thickBot="1" thickTop="1">
      <c r="A107" s="93">
        <v>39</v>
      </c>
      <c r="B107" s="26" t="s">
        <v>410</v>
      </c>
      <c r="C107" s="94">
        <v>2008</v>
      </c>
      <c r="D107" s="28">
        <f>E107</f>
        <v>51900</v>
      </c>
      <c r="E107" s="28">
        <f>SUM(F107,G107,H107+I107)</f>
        <v>51900</v>
      </c>
      <c r="F107" s="28"/>
      <c r="G107" s="49">
        <f>30000+900+1000</f>
        <v>31900</v>
      </c>
      <c r="H107" s="28"/>
      <c r="I107" s="461">
        <v>20000</v>
      </c>
      <c r="J107" s="459"/>
      <c r="K107" s="460"/>
      <c r="L107" s="635"/>
      <c r="M107" s="21"/>
    </row>
    <row r="108" spans="1:13" s="22" customFormat="1" ht="21.75" customHeight="1" thickBot="1">
      <c r="A108" s="578" t="s">
        <v>102</v>
      </c>
      <c r="B108" s="579"/>
      <c r="C108" s="579"/>
      <c r="D108" s="19">
        <f>D109+D115</f>
        <v>3114500</v>
      </c>
      <c r="E108" s="19">
        <f>E109</f>
        <v>1229500</v>
      </c>
      <c r="F108" s="19">
        <f>F109+F115</f>
        <v>0</v>
      </c>
      <c r="G108" s="19">
        <f>G109+G115</f>
        <v>53500</v>
      </c>
      <c r="H108" s="19">
        <f>H109+H115</f>
        <v>510000</v>
      </c>
      <c r="I108" s="19">
        <f>I109+I115</f>
        <v>666000</v>
      </c>
      <c r="J108" s="19">
        <f>J109+J115</f>
        <v>0</v>
      </c>
      <c r="K108" s="20"/>
      <c r="L108" s="635"/>
      <c r="M108" s="21"/>
    </row>
    <row r="109" spans="1:13" s="22" customFormat="1" ht="22.5" customHeight="1" thickBot="1">
      <c r="A109" s="580" t="s">
        <v>103</v>
      </c>
      <c r="B109" s="581"/>
      <c r="C109" s="581"/>
      <c r="D109" s="23">
        <f aca="true" t="shared" si="33" ref="D109:J109">SUM(D110:D113)</f>
        <v>3114500</v>
      </c>
      <c r="E109" s="23">
        <f t="shared" si="33"/>
        <v>1229500</v>
      </c>
      <c r="F109" s="23">
        <f t="shared" si="33"/>
        <v>0</v>
      </c>
      <c r="G109" s="23">
        <f t="shared" si="33"/>
        <v>53500</v>
      </c>
      <c r="H109" s="23">
        <f t="shared" si="33"/>
        <v>510000</v>
      </c>
      <c r="I109" s="23">
        <f t="shared" si="33"/>
        <v>666000</v>
      </c>
      <c r="J109" s="23">
        <f t="shared" si="33"/>
        <v>0</v>
      </c>
      <c r="K109" s="24"/>
      <c r="L109" s="635"/>
      <c r="M109" s="21"/>
    </row>
    <row r="110" spans="1:13" s="22" customFormat="1" ht="39" thickTop="1">
      <c r="A110" s="93">
        <v>40</v>
      </c>
      <c r="B110" s="26" t="s">
        <v>444</v>
      </c>
      <c r="C110" s="94">
        <v>2008</v>
      </c>
      <c r="D110" s="28">
        <f>E110</f>
        <v>1205500</v>
      </c>
      <c r="E110" s="28">
        <f>SUM(F110,G110,H110,I110)</f>
        <v>1205500</v>
      </c>
      <c r="F110" s="28"/>
      <c r="G110" s="28">
        <f>1205500-I110-H110</f>
        <v>29500</v>
      </c>
      <c r="H110" s="28">
        <v>510000</v>
      </c>
      <c r="I110" s="28">
        <v>666000</v>
      </c>
      <c r="J110" s="28"/>
      <c r="K110" s="28"/>
      <c r="L110" s="635"/>
      <c r="M110" s="21"/>
    </row>
    <row r="111" spans="1:13" s="22" customFormat="1" ht="23.25" customHeight="1">
      <c r="A111" s="93">
        <v>41</v>
      </c>
      <c r="B111" s="26" t="s">
        <v>366</v>
      </c>
      <c r="C111" s="94" t="s">
        <v>356</v>
      </c>
      <c r="D111" s="28">
        <v>300000</v>
      </c>
      <c r="E111" s="28">
        <f>SUM(F111,G111,H111,I111)</f>
        <v>15000</v>
      </c>
      <c r="F111" s="28"/>
      <c r="G111" s="28">
        <v>15000</v>
      </c>
      <c r="H111" s="28"/>
      <c r="I111" s="28"/>
      <c r="J111" s="28"/>
      <c r="K111" s="28"/>
      <c r="L111" s="635"/>
      <c r="M111" s="21"/>
    </row>
    <row r="112" spans="1:13" s="22" customFormat="1" ht="23.25" customHeight="1" hidden="1">
      <c r="A112" s="107" t="s">
        <v>445</v>
      </c>
      <c r="B112" s="108" t="s">
        <v>104</v>
      </c>
      <c r="C112" s="84">
        <v>2008</v>
      </c>
      <c r="D112" s="33">
        <f>E112</f>
        <v>0</v>
      </c>
      <c r="E112" s="462">
        <f>SUM(F112,G112,H112,I112)</f>
        <v>0</v>
      </c>
      <c r="F112" s="462"/>
      <c r="G112" s="462"/>
      <c r="H112" s="33"/>
      <c r="I112" s="33"/>
      <c r="J112" s="33"/>
      <c r="K112" s="33"/>
      <c r="L112" s="635"/>
      <c r="M112" s="21"/>
    </row>
    <row r="113" spans="1:13" s="22" customFormat="1" ht="23.25" customHeight="1" thickBot="1">
      <c r="A113" s="107">
        <v>42</v>
      </c>
      <c r="B113" s="108" t="s">
        <v>105</v>
      </c>
      <c r="C113" s="84" t="s">
        <v>49</v>
      </c>
      <c r="D113" s="33">
        <v>1609000</v>
      </c>
      <c r="E113" s="33">
        <f>SUM(F113,G113,H113,I113)</f>
        <v>9000</v>
      </c>
      <c r="F113" s="33"/>
      <c r="G113" s="33">
        <v>9000</v>
      </c>
      <c r="H113" s="33"/>
      <c r="I113" s="33"/>
      <c r="J113" s="33"/>
      <c r="K113" s="33"/>
      <c r="L113" s="636"/>
      <c r="M113" s="21"/>
    </row>
    <row r="114" spans="1:13" s="22" customFormat="1" ht="22.5" customHeight="1" thickBot="1">
      <c r="A114" s="109"/>
      <c r="B114" s="615" t="s">
        <v>106</v>
      </c>
      <c r="C114" s="616"/>
      <c r="D114" s="110">
        <f aca="true" t="shared" si="34" ref="D114:J114">D9+D25+D40+D50+D53+D58+D64+D77+D83+D93+D108+D80</f>
        <v>27908329</v>
      </c>
      <c r="E114" s="110">
        <f t="shared" si="34"/>
        <v>4801735</v>
      </c>
      <c r="F114" s="110">
        <f t="shared" si="34"/>
        <v>0</v>
      </c>
      <c r="G114" s="110">
        <f t="shared" si="34"/>
        <v>1169074</v>
      </c>
      <c r="H114" s="110">
        <f t="shared" si="34"/>
        <v>2182400</v>
      </c>
      <c r="I114" s="110">
        <f t="shared" si="34"/>
        <v>1450261</v>
      </c>
      <c r="J114" s="110" t="e">
        <f t="shared" si="34"/>
        <v>#REF!</v>
      </c>
      <c r="K114" s="110"/>
      <c r="L114" s="20"/>
      <c r="M114" s="21"/>
    </row>
    <row r="115" spans="1:12" s="113" customFormat="1" ht="14.25" customHeight="1">
      <c r="A115" s="111"/>
      <c r="B115" s="3"/>
      <c r="C115" s="3"/>
      <c r="D115" s="4"/>
      <c r="E115" s="4"/>
      <c r="F115" s="3"/>
      <c r="G115" s="3"/>
      <c r="H115" s="4"/>
      <c r="I115" s="4"/>
      <c r="J115" s="3"/>
      <c r="K115" s="3"/>
      <c r="L115" s="112"/>
    </row>
    <row r="116" spans="5:9" ht="18.75" customHeight="1">
      <c r="E116" s="115"/>
      <c r="H116" s="115"/>
      <c r="I116" s="115"/>
    </row>
    <row r="117" spans="5:11" ht="18.75" customHeight="1">
      <c r="E117" s="115">
        <v>4816735</v>
      </c>
      <c r="H117" s="115">
        <v>2182400</v>
      </c>
      <c r="I117" s="116"/>
      <c r="K117" s="117"/>
    </row>
    <row r="118" ht="18.75" customHeight="1">
      <c r="E118" s="115">
        <f>E114-E117</f>
        <v>-15000</v>
      </c>
    </row>
    <row r="119" ht="18.75" customHeight="1">
      <c r="H119" s="115">
        <f>H117-H114</f>
        <v>0</v>
      </c>
    </row>
  </sheetData>
  <mergeCells count="108">
    <mergeCell ref="L104:L113"/>
    <mergeCell ref="L9:L15"/>
    <mergeCell ref="L17:L29"/>
    <mergeCell ref="L56:L63"/>
    <mergeCell ref="L74:L79"/>
    <mergeCell ref="A106:C106"/>
    <mergeCell ref="D68:D72"/>
    <mergeCell ref="K33:K35"/>
    <mergeCell ref="C31:C35"/>
    <mergeCell ref="D31:D35"/>
    <mergeCell ref="E31:E35"/>
    <mergeCell ref="F31:I31"/>
    <mergeCell ref="F99:F102"/>
    <mergeCell ref="G69:I69"/>
    <mergeCell ref="G70:G72"/>
    <mergeCell ref="H70:H72"/>
    <mergeCell ref="L98:L102"/>
    <mergeCell ref="K100:K102"/>
    <mergeCell ref="G99:I99"/>
    <mergeCell ref="G100:G102"/>
    <mergeCell ref="H100:H102"/>
    <mergeCell ref="I70:I72"/>
    <mergeCell ref="K70:K72"/>
    <mergeCell ref="I100:I102"/>
    <mergeCell ref="L88:L96"/>
    <mergeCell ref="A1:L1"/>
    <mergeCell ref="L80:L82"/>
    <mergeCell ref="I5:I7"/>
    <mergeCell ref="L3:L7"/>
    <mergeCell ref="A47:C47"/>
    <mergeCell ref="A80:C80"/>
    <mergeCell ref="A3:A7"/>
    <mergeCell ref="A40:C40"/>
    <mergeCell ref="A41:C41"/>
    <mergeCell ref="K5:K7"/>
    <mergeCell ref="B114:C114"/>
    <mergeCell ref="A104:C104"/>
    <mergeCell ref="A78:C78"/>
    <mergeCell ref="A64:C64"/>
    <mergeCell ref="A74:C74"/>
    <mergeCell ref="A77:C77"/>
    <mergeCell ref="A94:C94"/>
    <mergeCell ref="A83:C83"/>
    <mergeCell ref="C68:C72"/>
    <mergeCell ref="A93:C93"/>
    <mergeCell ref="B31:B35"/>
    <mergeCell ref="A28:C28"/>
    <mergeCell ref="D3:D7"/>
    <mergeCell ref="B3:B7"/>
    <mergeCell ref="C3:C7"/>
    <mergeCell ref="A9:C9"/>
    <mergeCell ref="A12:C12"/>
    <mergeCell ref="A25:C25"/>
    <mergeCell ref="A22:C22"/>
    <mergeCell ref="B68:B72"/>
    <mergeCell ref="A10:C10"/>
    <mergeCell ref="A26:C26"/>
    <mergeCell ref="G4:I4"/>
    <mergeCell ref="E3:E7"/>
    <mergeCell ref="G5:G7"/>
    <mergeCell ref="H5:H7"/>
    <mergeCell ref="F4:F7"/>
    <mergeCell ref="F3:I3"/>
    <mergeCell ref="A31:A35"/>
    <mergeCell ref="A53:C53"/>
    <mergeCell ref="A56:C56"/>
    <mergeCell ref="A54:C54"/>
    <mergeCell ref="A59:C59"/>
    <mergeCell ref="A46:C46"/>
    <mergeCell ref="A58:C58"/>
    <mergeCell ref="K51:K52"/>
    <mergeCell ref="L51:L52"/>
    <mergeCell ref="K56:K57"/>
    <mergeCell ref="K54:K55"/>
    <mergeCell ref="L54:L55"/>
    <mergeCell ref="L48:L49"/>
    <mergeCell ref="A50:C50"/>
    <mergeCell ref="A51:C51"/>
    <mergeCell ref="A84:C84"/>
    <mergeCell ref="A86:C86"/>
    <mergeCell ref="A91:C91"/>
    <mergeCell ref="K65:K66"/>
    <mergeCell ref="E68:E72"/>
    <mergeCell ref="F68:I68"/>
    <mergeCell ref="F69:F72"/>
    <mergeCell ref="A81:C81"/>
    <mergeCell ref="A65:C65"/>
    <mergeCell ref="A68:A72"/>
    <mergeCell ref="L31:L35"/>
    <mergeCell ref="L84:L85"/>
    <mergeCell ref="F32:F35"/>
    <mergeCell ref="G32:I32"/>
    <mergeCell ref="G33:G35"/>
    <mergeCell ref="H33:H35"/>
    <mergeCell ref="I33:I35"/>
    <mergeCell ref="L37:L44"/>
    <mergeCell ref="L68:L72"/>
    <mergeCell ref="L65:L66"/>
    <mergeCell ref="A108:C108"/>
    <mergeCell ref="A109:C109"/>
    <mergeCell ref="L86:L87"/>
    <mergeCell ref="A98:A102"/>
    <mergeCell ref="B98:B102"/>
    <mergeCell ref="C98:C102"/>
    <mergeCell ref="D98:D102"/>
    <mergeCell ref="E98:E102"/>
    <mergeCell ref="F98:I98"/>
    <mergeCell ref="A89:C89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 XXXI/158/2008
z dnia 12 listopada 2008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J18" sqref="J18"/>
    </sheetView>
  </sheetViews>
  <sheetFormatPr defaultColWidth="9.00390625" defaultRowHeight="12.75"/>
  <cols>
    <col min="1" max="1" width="4.75390625" style="340" bestFit="1" customWidth="1"/>
    <col min="2" max="2" width="25.375" style="340" customWidth="1"/>
    <col min="3" max="3" width="12.00390625" style="340" customWidth="1"/>
    <col min="4" max="4" width="3.875" style="340" customWidth="1"/>
    <col min="5" max="5" width="14.375" style="340" customWidth="1"/>
    <col min="6" max="6" width="14.00390625" style="340" customWidth="1"/>
    <col min="7" max="7" width="14.375" style="340" customWidth="1"/>
    <col min="8" max="8" width="12.00390625" style="340" customWidth="1"/>
    <col min="9" max="16384" width="9.125" style="340" customWidth="1"/>
  </cols>
  <sheetData>
    <row r="1" spans="1:7" ht="20.25" customHeight="1">
      <c r="A1" s="648" t="s">
        <v>367</v>
      </c>
      <c r="B1" s="648"/>
      <c r="C1" s="648"/>
      <c r="D1" s="648"/>
      <c r="E1" s="648"/>
      <c r="F1" s="648"/>
      <c r="G1" s="648"/>
    </row>
    <row r="2" spans="2:7" ht="27" customHeight="1">
      <c r="B2" s="654" t="s">
        <v>368</v>
      </c>
      <c r="C2" s="654"/>
      <c r="D2" s="654"/>
      <c r="E2" s="654"/>
      <c r="F2" s="654"/>
      <c r="G2" s="342"/>
    </row>
    <row r="3" spans="1:7" ht="18" customHeight="1">
      <c r="A3" s="341"/>
      <c r="B3" s="341"/>
      <c r="C3" s="341"/>
      <c r="D3" s="341"/>
      <c r="E3" s="341"/>
      <c r="F3" s="341"/>
      <c r="G3" s="341"/>
    </row>
    <row r="4" spans="1:7" ht="18" customHeight="1">
      <c r="A4" s="653" t="s">
        <v>369</v>
      </c>
      <c r="B4" s="653"/>
      <c r="C4" s="343"/>
      <c r="D4" s="343"/>
      <c r="E4" s="343"/>
      <c r="F4" s="372">
        <f>C33</f>
        <v>15580147.15</v>
      </c>
      <c r="G4" s="345" t="s">
        <v>370</v>
      </c>
    </row>
    <row r="5" spans="1:7" ht="18" customHeight="1">
      <c r="A5" s="653" t="s">
        <v>371</v>
      </c>
      <c r="B5" s="653"/>
      <c r="C5" s="343"/>
      <c r="D5" s="343"/>
      <c r="E5" s="343"/>
      <c r="F5" s="372">
        <f>G33</f>
        <v>17029268.15</v>
      </c>
      <c r="G5" s="345" t="s">
        <v>370</v>
      </c>
    </row>
    <row r="6" spans="1:7" ht="18" customHeight="1">
      <c r="A6" s="653" t="s">
        <v>372</v>
      </c>
      <c r="B6" s="653"/>
      <c r="C6" s="653"/>
      <c r="D6" s="343"/>
      <c r="E6" s="343"/>
      <c r="F6" s="344">
        <f>F4-F5</f>
        <v>-1449120.9999999981</v>
      </c>
      <c r="G6" s="345" t="s">
        <v>370</v>
      </c>
    </row>
    <row r="7" ht="14.25" customHeight="1">
      <c r="A7" s="346"/>
    </row>
    <row r="8" spans="1:7" ht="14.25" customHeight="1">
      <c r="A8" s="641" t="s">
        <v>373</v>
      </c>
      <c r="B8" s="641"/>
      <c r="C8" s="641"/>
      <c r="D8" s="641"/>
      <c r="E8" s="641"/>
      <c r="F8" s="641"/>
      <c r="G8" s="641"/>
    </row>
    <row r="9" ht="8.25" customHeight="1">
      <c r="G9" s="347"/>
    </row>
    <row r="10" spans="1:7" ht="9.75" customHeight="1">
      <c r="A10" s="649" t="s">
        <v>2</v>
      </c>
      <c r="B10" s="664" t="s">
        <v>110</v>
      </c>
      <c r="C10" s="665"/>
      <c r="D10" s="665"/>
      <c r="E10" s="666"/>
      <c r="F10" s="650" t="s">
        <v>109</v>
      </c>
      <c r="G10" s="650" t="s">
        <v>374</v>
      </c>
    </row>
    <row r="11" spans="1:7" ht="9.75" customHeight="1">
      <c r="A11" s="649"/>
      <c r="B11" s="667"/>
      <c r="C11" s="668"/>
      <c r="D11" s="668"/>
      <c r="E11" s="669"/>
      <c r="F11" s="651"/>
      <c r="G11" s="651"/>
    </row>
    <row r="12" spans="1:7" ht="9.75" customHeight="1">
      <c r="A12" s="649"/>
      <c r="B12" s="670"/>
      <c r="C12" s="671"/>
      <c r="D12" s="671"/>
      <c r="E12" s="672"/>
      <c r="F12" s="652"/>
      <c r="G12" s="652"/>
    </row>
    <row r="13" spans="1:7" s="349" customFormat="1" ht="6.75" customHeight="1">
      <c r="A13" s="348">
        <v>1</v>
      </c>
      <c r="B13" s="676">
        <v>2</v>
      </c>
      <c r="C13" s="677"/>
      <c r="D13" s="677"/>
      <c r="E13" s="678"/>
      <c r="F13" s="348">
        <v>3</v>
      </c>
      <c r="G13" s="348">
        <v>4</v>
      </c>
    </row>
    <row r="14" spans="1:7" ht="18.75" customHeight="1">
      <c r="A14" s="655" t="s">
        <v>375</v>
      </c>
      <c r="B14" s="656"/>
      <c r="C14" s="656"/>
      <c r="D14" s="656"/>
      <c r="E14" s="657"/>
      <c r="F14" s="350"/>
      <c r="G14" s="351">
        <f>SUM(G15:G22)</f>
        <v>2233861</v>
      </c>
    </row>
    <row r="15" spans="1:9" ht="18.75" customHeight="1">
      <c r="A15" s="352" t="s">
        <v>18</v>
      </c>
      <c r="B15" s="658" t="s">
        <v>376</v>
      </c>
      <c r="C15" s="659"/>
      <c r="D15" s="659"/>
      <c r="E15" s="660"/>
      <c r="F15" s="352" t="s">
        <v>377</v>
      </c>
      <c r="G15" s="353">
        <v>97000</v>
      </c>
      <c r="I15" s="359"/>
    </row>
    <row r="16" spans="1:8" ht="18.75" customHeight="1">
      <c r="A16" s="354" t="s">
        <v>22</v>
      </c>
      <c r="B16" s="645" t="s">
        <v>378</v>
      </c>
      <c r="C16" s="646"/>
      <c r="D16" s="646"/>
      <c r="E16" s="647"/>
      <c r="F16" s="354" t="s">
        <v>377</v>
      </c>
      <c r="G16" s="358">
        <v>85400</v>
      </c>
      <c r="H16" s="359"/>
    </row>
    <row r="17" spans="1:8" ht="27" customHeight="1">
      <c r="A17" s="354" t="s">
        <v>25</v>
      </c>
      <c r="B17" s="673" t="s">
        <v>379</v>
      </c>
      <c r="C17" s="674"/>
      <c r="D17" s="674"/>
      <c r="E17" s="675"/>
      <c r="F17" s="354" t="s">
        <v>380</v>
      </c>
      <c r="G17" s="358"/>
      <c r="H17" s="359"/>
    </row>
    <row r="18" spans="1:7" ht="18.75" customHeight="1">
      <c r="A18" s="354" t="s">
        <v>27</v>
      </c>
      <c r="B18" s="645" t="s">
        <v>381</v>
      </c>
      <c r="C18" s="646"/>
      <c r="D18" s="646"/>
      <c r="E18" s="647"/>
      <c r="F18" s="354" t="s">
        <v>382</v>
      </c>
      <c r="G18" s="358"/>
    </row>
    <row r="19" spans="1:7" ht="18.75" customHeight="1">
      <c r="A19" s="354" t="s">
        <v>29</v>
      </c>
      <c r="B19" s="645" t="s">
        <v>383</v>
      </c>
      <c r="C19" s="646"/>
      <c r="D19" s="646"/>
      <c r="E19" s="647"/>
      <c r="F19" s="354" t="s">
        <v>384</v>
      </c>
      <c r="G19" s="358"/>
    </row>
    <row r="20" spans="1:7" ht="18.75" customHeight="1">
      <c r="A20" s="354" t="s">
        <v>31</v>
      </c>
      <c r="B20" s="645" t="s">
        <v>385</v>
      </c>
      <c r="C20" s="646"/>
      <c r="D20" s="646"/>
      <c r="E20" s="647"/>
      <c r="F20" s="354" t="s">
        <v>386</v>
      </c>
      <c r="G20" s="358"/>
    </row>
    <row r="21" spans="1:8" ht="18.75" customHeight="1">
      <c r="A21" s="354" t="s">
        <v>33</v>
      </c>
      <c r="B21" s="645" t="s">
        <v>387</v>
      </c>
      <c r="C21" s="646"/>
      <c r="D21" s="646"/>
      <c r="E21" s="647"/>
      <c r="F21" s="354" t="s">
        <v>388</v>
      </c>
      <c r="G21" s="358">
        <v>2000000</v>
      </c>
      <c r="H21" s="359">
        <f>G21+G16+G15</f>
        <v>2182400</v>
      </c>
    </row>
    <row r="22" spans="1:7" ht="18.75" customHeight="1">
      <c r="A22" s="354" t="s">
        <v>35</v>
      </c>
      <c r="B22" s="642" t="s">
        <v>389</v>
      </c>
      <c r="C22" s="643"/>
      <c r="D22" s="643"/>
      <c r="E22" s="644"/>
      <c r="F22" s="360" t="s">
        <v>390</v>
      </c>
      <c r="G22" s="361">
        <v>51461</v>
      </c>
    </row>
    <row r="23" spans="1:7" ht="18.75" customHeight="1">
      <c r="A23" s="655" t="s">
        <v>391</v>
      </c>
      <c r="B23" s="656"/>
      <c r="C23" s="656"/>
      <c r="D23" s="656"/>
      <c r="E23" s="657"/>
      <c r="F23" s="350"/>
      <c r="G23" s="351">
        <f>SUM(G24:G30)</f>
        <v>784740</v>
      </c>
    </row>
    <row r="24" spans="1:7" ht="18.75" customHeight="1">
      <c r="A24" s="352" t="s">
        <v>18</v>
      </c>
      <c r="B24" s="658" t="s">
        <v>392</v>
      </c>
      <c r="C24" s="659"/>
      <c r="D24" s="659"/>
      <c r="E24" s="660"/>
      <c r="F24" s="352" t="s">
        <v>393</v>
      </c>
      <c r="G24" s="353">
        <f>150000+133200+90000+120000</f>
        <v>493200</v>
      </c>
    </row>
    <row r="25" spans="1:8" ht="18.75" customHeight="1">
      <c r="A25" s="354" t="s">
        <v>22</v>
      </c>
      <c r="B25" s="645" t="s">
        <v>394</v>
      </c>
      <c r="C25" s="646"/>
      <c r="D25" s="646"/>
      <c r="E25" s="647"/>
      <c r="F25" s="354" t="s">
        <v>393</v>
      </c>
      <c r="G25" s="358">
        <f>145220+24200+32120+60000+30000</f>
        <v>291540</v>
      </c>
      <c r="H25" s="359"/>
    </row>
    <row r="26" spans="1:8" ht="29.25" customHeight="1">
      <c r="A26" s="354" t="s">
        <v>25</v>
      </c>
      <c r="B26" s="661" t="s">
        <v>395</v>
      </c>
      <c r="C26" s="662"/>
      <c r="D26" s="662"/>
      <c r="E26" s="663"/>
      <c r="F26" s="354" t="s">
        <v>396</v>
      </c>
      <c r="G26" s="358"/>
      <c r="H26" s="359"/>
    </row>
    <row r="27" spans="1:7" ht="18.75" customHeight="1">
      <c r="A27" s="354" t="s">
        <v>27</v>
      </c>
      <c r="B27" s="645" t="s">
        <v>397</v>
      </c>
      <c r="C27" s="646"/>
      <c r="D27" s="646"/>
      <c r="E27" s="647"/>
      <c r="F27" s="354" t="s">
        <v>398</v>
      </c>
      <c r="G27" s="358"/>
    </row>
    <row r="28" spans="1:7" ht="18.75" customHeight="1">
      <c r="A28" s="354" t="s">
        <v>29</v>
      </c>
      <c r="B28" s="645" t="s">
        <v>399</v>
      </c>
      <c r="C28" s="646"/>
      <c r="D28" s="646"/>
      <c r="E28" s="647"/>
      <c r="F28" s="354" t="s">
        <v>400</v>
      </c>
      <c r="G28" s="358"/>
    </row>
    <row r="29" spans="1:7" ht="18.75" customHeight="1">
      <c r="A29" s="354" t="s">
        <v>31</v>
      </c>
      <c r="B29" s="355" t="s">
        <v>401</v>
      </c>
      <c r="C29" s="356"/>
      <c r="D29" s="356"/>
      <c r="E29" s="357"/>
      <c r="F29" s="354" t="s">
        <v>402</v>
      </c>
      <c r="G29" s="358"/>
    </row>
    <row r="30" spans="1:7" ht="18.75" customHeight="1">
      <c r="A30" s="360" t="s">
        <v>33</v>
      </c>
      <c r="B30" s="642" t="s">
        <v>403</v>
      </c>
      <c r="C30" s="643"/>
      <c r="D30" s="643"/>
      <c r="E30" s="644"/>
      <c r="F30" s="360" t="s">
        <v>404</v>
      </c>
      <c r="G30" s="361"/>
    </row>
    <row r="31" spans="1:7" ht="7.5" customHeight="1">
      <c r="A31" s="362"/>
      <c r="B31" s="363"/>
      <c r="C31" s="363"/>
      <c r="D31" s="363"/>
      <c r="E31" s="363"/>
      <c r="F31" s="363"/>
      <c r="G31" s="363"/>
    </row>
    <row r="32" spans="1:9" ht="12.75">
      <c r="A32" s="364"/>
      <c r="B32" s="365"/>
      <c r="C32" s="365"/>
      <c r="D32" s="365"/>
      <c r="E32" s="365"/>
      <c r="F32" s="365"/>
      <c r="G32" s="365"/>
      <c r="H32" s="366"/>
      <c r="I32" s="366"/>
    </row>
    <row r="33" spans="1:8" ht="18" customHeight="1">
      <c r="A33" s="340" t="s">
        <v>405</v>
      </c>
      <c r="B33" s="367"/>
      <c r="C33" s="382">
        <f>'[1]1'!$G$400+1!E389-1!F389</f>
        <v>15580147.15</v>
      </c>
      <c r="D33" s="368"/>
      <c r="E33" s="340" t="s">
        <v>406</v>
      </c>
      <c r="G33" s="386">
        <f>'[1]2'!$H$478+2!E481-2!F481</f>
        <v>17029268.15</v>
      </c>
      <c r="H33" s="385">
        <f>C33-G33</f>
        <v>-1449120.9999999981</v>
      </c>
    </row>
    <row r="34" spans="1:7" ht="18" customHeight="1">
      <c r="A34" s="369" t="s">
        <v>407</v>
      </c>
      <c r="B34" s="369"/>
      <c r="C34" s="383">
        <f>G14</f>
        <v>2233861</v>
      </c>
      <c r="D34" s="370"/>
      <c r="E34" s="369" t="s">
        <v>408</v>
      </c>
      <c r="F34" s="369"/>
      <c r="G34" s="387">
        <f>G23</f>
        <v>784740</v>
      </c>
    </row>
    <row r="35" spans="1:8" ht="18" customHeight="1">
      <c r="A35" s="340" t="s">
        <v>409</v>
      </c>
      <c r="C35" s="384">
        <f>C33+C34</f>
        <v>17814008.15</v>
      </c>
      <c r="D35" s="371"/>
      <c r="E35" s="340" t="s">
        <v>409</v>
      </c>
      <c r="G35" s="386">
        <f>G33+G34</f>
        <v>17814008.15</v>
      </c>
      <c r="H35" s="359">
        <f>C35-G35</f>
        <v>0</v>
      </c>
    </row>
  </sheetData>
  <mergeCells count="27">
    <mergeCell ref="B21:E21"/>
    <mergeCell ref="B17:E17"/>
    <mergeCell ref="B16:E16"/>
    <mergeCell ref="B13:E13"/>
    <mergeCell ref="B18:E18"/>
    <mergeCell ref="B15:E15"/>
    <mergeCell ref="B20:E20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XXXI/158/2008
z dnia 12 listopada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2008-11-14T08:02:47Z</cp:lastPrinted>
  <dcterms:created xsi:type="dcterms:W3CDTF">2008-02-21T12:21:20Z</dcterms:created>
  <dcterms:modified xsi:type="dcterms:W3CDTF">2008-11-18T09:01:55Z</dcterms:modified>
  <cp:category/>
  <cp:version/>
  <cp:contentType/>
  <cp:contentStatus/>
</cp:coreProperties>
</file>