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3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</externalReferences>
  <definedNames>
    <definedName name="_xlnm.Print_Area" localSheetId="0">'1'!$A$1:$F$376</definedName>
    <definedName name="_xlnm.Print_Area" localSheetId="1">'2'!$A$1:$F$403</definedName>
    <definedName name="_xlnm.Print_Area" localSheetId="2">'3'!$A$1:$L$102</definedName>
    <definedName name="_xlnm.Print_Area" localSheetId="3">'4'!$A$1:$G$35</definedName>
  </definedNames>
  <calcPr fullCalcOnLoad="1"/>
</workbook>
</file>

<file path=xl/sharedStrings.xml><?xml version="1.0" encoding="utf-8"?>
<sst xmlns="http://schemas.openxmlformats.org/spreadsheetml/2006/main" count="1564" uniqueCount="445">
  <si>
    <t>Wykaz zadań inwestycyjnych na 2008 rok</t>
  </si>
  <si>
    <t>w złotych</t>
  </si>
  <si>
    <t>Lp.</t>
  </si>
  <si>
    <t>Nazwa zadania inwestycyjnego</t>
  </si>
  <si>
    <t>Termin realizacji</t>
  </si>
  <si>
    <t xml:space="preserve">Łączne koszty finansowe </t>
  </si>
  <si>
    <t>Planowane wydatki w roku 2008    (od 6 do 11)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</si>
  <si>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</si>
  <si>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</si>
  <si>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</si>
  <si>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</si>
  <si>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</si>
  <si>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
i pożyczki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</si>
  <si>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</si>
  <si>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</si>
  <si>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</si>
  <si>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</si>
  <si>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</si>
  <si>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>1.</t>
  </si>
  <si>
    <t xml:space="preserve">Budowa kanalizacji sanitarnej dla miejscowości Jezierzany, Jakuszów, Pątnówek i Bobrów </t>
  </si>
  <si>
    <t>2007-2008</t>
  </si>
  <si>
    <t>Pożyczka i dotacja z WFOŚIGW</t>
  </si>
  <si>
    <t>Urząd Gminy        w Miłkowicach</t>
  </si>
  <si>
    <t>2.</t>
  </si>
  <si>
    <t xml:space="preserve">Budowa kanalizacji sanitarnej wraz z przyłączami dla miejscowości Gniewomirowice i Goślinów </t>
  </si>
  <si>
    <t>2007-2009</t>
  </si>
  <si>
    <t>3.</t>
  </si>
  <si>
    <t>Przebudowa kanalizacji sanitarnej w obrębie wsi Miłkowice (modernizacja kolektora sanitarnego przy ul. Proletariackiej)</t>
  </si>
  <si>
    <t>4.</t>
  </si>
  <si>
    <t>Rozbudowa gminnej sieci wodociągowej w Kochlicach</t>
  </si>
  <si>
    <t>w tym dotacja dla Gminy Chojnów 90.000</t>
  </si>
  <si>
    <t>5.</t>
  </si>
  <si>
    <t>Budowa wodociągu tranzytowego Niedźwiedzice-Miłkowice i udział w budowie Stacji Uzdatniania Wody w Okmianach</t>
  </si>
  <si>
    <t>dofinansowanie do 75% kosztów kwalif. 200.000)</t>
  </si>
  <si>
    <t>6.</t>
  </si>
  <si>
    <t xml:space="preserve">Budowa przykanalików w ramach zadania pn.: Budowa kanalizacji sanitarnej dla miejscowości Rzeszotary i Dobrzejów (kontynuacja i poszerzenie projektu i robót) </t>
  </si>
  <si>
    <t>7.</t>
  </si>
  <si>
    <t>Rozbudowa gminnej sieci wodociągowej w Rzeszotarach ul.Młyńska</t>
  </si>
  <si>
    <t>8.</t>
  </si>
  <si>
    <t>Rozbudowa gminnej sieci wodociągowej w Miłkowicach</t>
  </si>
  <si>
    <t>9.</t>
  </si>
  <si>
    <t>Rozbudowa gminnej sieci wodociągowej w Lipcach</t>
  </si>
  <si>
    <t>Rozdział 01039 : Pozostałe zadania Wspólnej Polityki Rolnej</t>
  </si>
  <si>
    <t>Urząd Gminy    w Miłkowicach</t>
  </si>
  <si>
    <t>10.</t>
  </si>
  <si>
    <t>Remont dróg transportu rolnego w Siedliskach</t>
  </si>
  <si>
    <t>11.</t>
  </si>
  <si>
    <t>Remont drogi transportu rolnego w Rzeszotarach</t>
  </si>
  <si>
    <t>2008-2010</t>
  </si>
  <si>
    <t>Dział 600 : TRANSPORT I ŁĄCZNOŚĆ</t>
  </si>
  <si>
    <t xml:space="preserve">       Rozdział 60016 : Drogi publiczne gminne</t>
  </si>
  <si>
    <t>12.</t>
  </si>
  <si>
    <t>Remont dróg osiedlowych w Miłkowicach (w tym ul. Stawowa, Działkowa, Słoneczna, 22-lipca)</t>
  </si>
  <si>
    <t>2008-2011</t>
  </si>
  <si>
    <t>13.</t>
  </si>
  <si>
    <t>Budowa zatoki autobusowej w Jakuszowie</t>
  </si>
  <si>
    <t>14.</t>
  </si>
  <si>
    <t xml:space="preserve">Budowa drogi asfaltowej w Ulesiu - droga do obwodnicy </t>
  </si>
  <si>
    <t>2008-2009</t>
  </si>
  <si>
    <t>15.</t>
  </si>
  <si>
    <t>Remont chodników w Siedliskach - 1500 m</t>
  </si>
  <si>
    <t>16.</t>
  </si>
  <si>
    <t>Remont chodników w Miłkowicach (kontynuacja)</t>
  </si>
  <si>
    <t>17.</t>
  </si>
  <si>
    <t>Remont drogi Grzymalin-Głuchowice</t>
  </si>
  <si>
    <t>18.</t>
  </si>
  <si>
    <t>Budowa parkingu gminnego w Rzeszotarach</t>
  </si>
  <si>
    <t>Jednostka organizacyjna realizująca program lub koordynująca wykonanie programu</t>
  </si>
  <si>
    <t>dotacje i śr. z innych źródeł</t>
  </si>
  <si>
    <t>Dział 700 : GOSPODARKA MIESZKANIOWA</t>
  </si>
  <si>
    <t>Rozdział 70005 : Gospodarka gruntami i nieruchomościami</t>
  </si>
  <si>
    <t>19.</t>
  </si>
  <si>
    <t>Utworzenie Strefy Aktywności Gospodarczej w Rzeszotarach</t>
  </si>
  <si>
    <t>20.</t>
  </si>
  <si>
    <t>Zakup gruntu i pomieszczeń magazynowych w Miłkowicach z przeznaczeniem dla GZGK</t>
  </si>
  <si>
    <t>21.</t>
  </si>
  <si>
    <t>Wykup gruntów, na których posadowione są przepompownie ścieków oraz pod parking w Siedliskach</t>
  </si>
  <si>
    <t>Remont i modernizacja sieci centralnego ogrzewania w budynku w Ulesiu 99</t>
  </si>
  <si>
    <t>GZGK    w Miłkowicach</t>
  </si>
  <si>
    <t>Dział 750 : ADMINISTRACJA PUBLICZNA</t>
  </si>
  <si>
    <t>Rozdział 75023 : Urzędy gmin</t>
  </si>
  <si>
    <t>Realizacja "Zintegrowanego Systemu Informat. dla Zrównoważonego Rozwoju Regionu Doln. Śląska"</t>
  </si>
  <si>
    <t>Modernizacja urzędu poprzez zakup sprzętu komuterowego wraz z oprogramowaniem oraz instalację centralki telefonicznej</t>
  </si>
  <si>
    <t>2006-2007</t>
  </si>
  <si>
    <t>Dział 710 : DZIAŁALNOŚĆ USŁUGOWA</t>
  </si>
  <si>
    <t>Rozdział 71035 : Cmentarze</t>
  </si>
  <si>
    <t>dotacja celowa na dofinansowanie inwestycji</t>
  </si>
  <si>
    <t>22.</t>
  </si>
  <si>
    <t>Wykonanie inwentaryzacji i planu zagospodarowania cmentarza w Miłkowice</t>
  </si>
  <si>
    <t>Dział 754: BEZPIECZEŃSTWO PUBLICZNE I OCHRONA PRZECIWPOŻAROWA</t>
  </si>
  <si>
    <t>Rozdział 75412 : Ochotnicze straże pożarne</t>
  </si>
  <si>
    <t>23.</t>
  </si>
  <si>
    <t>Remont i modernizacja remizy w OSP Rzeszotary</t>
  </si>
  <si>
    <t>24.</t>
  </si>
  <si>
    <t>Zakup wozu strażackiego</t>
  </si>
  <si>
    <t>Dział 801: OŚWIATA I WYCHOWANIE</t>
  </si>
  <si>
    <t>Rozdział 80113 : Dowóz uczniów do szkół</t>
  </si>
  <si>
    <t>25.</t>
  </si>
  <si>
    <t>Remont i modernizacja autobusu gminnego</t>
  </si>
  <si>
    <t>Rozdział 80195 : Pozostała działalność</t>
  </si>
  <si>
    <t>26.</t>
  </si>
  <si>
    <t>Remont pokrycia dachowego w SP w Miłkowicach</t>
  </si>
  <si>
    <t>27.</t>
  </si>
  <si>
    <t>Remont Sali gimnastycznej w SP w Miłkowicach</t>
  </si>
  <si>
    <t>Dział 851 : OCHRONA ZDROWIA</t>
  </si>
  <si>
    <t>Rozdział 85121 : Lecznictwo ambulatoryjne</t>
  </si>
  <si>
    <t>28.</t>
  </si>
  <si>
    <t>Budowa Gminnego Ośrodka Zdrowia w Miłkowicach wraz z zakupem wyposażenia i zagospodarowaniem placu</t>
  </si>
  <si>
    <t>Dział 852 : POMOC SPOŁECZNA</t>
  </si>
  <si>
    <t>GOPS w Miłkowicach</t>
  </si>
  <si>
    <t>Rozdział 85219: Ośrodki pomocy społecznej</t>
  </si>
  <si>
    <t>Zakup kserokopiarki do GOPS w Miłkowicach</t>
  </si>
  <si>
    <t>Dział 900 : GOSPODARKA KOMUNALNA I OCHRONA ŚRODOWISKA</t>
  </si>
  <si>
    <t>Rozdział  90001: Gospodarka ściekowa i ochrona wód</t>
  </si>
  <si>
    <t>29.</t>
  </si>
  <si>
    <t>Zakup wozu technicznego niezbędnego do administrowania mieniem powierzonym GZGK</t>
  </si>
  <si>
    <t>dotacja celowa na dofinans. inwestycji</t>
  </si>
  <si>
    <t>Rozdział  90002: Gospodarka odpadami</t>
  </si>
  <si>
    <t>30.</t>
  </si>
  <si>
    <t>Zakup pojemników do selektywnej zbiórki odpadów</t>
  </si>
  <si>
    <t>31.</t>
  </si>
  <si>
    <t>Dokumentacja hydrogeologiczna i pizmoetrów na składowisku odpadów w Grzymalinie</t>
  </si>
  <si>
    <t>Rozdział  90005: Ochrona powietrza atmosferycznego i klimatu</t>
  </si>
  <si>
    <t>32.</t>
  </si>
  <si>
    <t>Budowa kotłowni ekologicznej dla kompleksu budynków publicznych w Miłkowicach</t>
  </si>
  <si>
    <t>Planowane wydatki w roku 2007    (od 6 do 11)</t>
  </si>
  <si>
    <t>wpłaty + rozw. lokaty terminowej</t>
  </si>
  <si>
    <t>Dział 921 : KULTURA I OCHRONA DZIEDZICTWA NARODOWEGO</t>
  </si>
  <si>
    <t>Rozdział  92109: Domy i ośrodki kultury, świetlice i kluby</t>
  </si>
  <si>
    <t>33.</t>
  </si>
  <si>
    <t>Remont budynku 99 w Ulesiu - centralne ogrzewanie</t>
  </si>
  <si>
    <t>34.</t>
  </si>
  <si>
    <t>Utworzenie Centrum Edukacyjno-Kulturalnego w miejscowości Ulesie</t>
  </si>
  <si>
    <t>dofinansowanie do 75% kosztów kwalif. 75.000)</t>
  </si>
  <si>
    <t>Rozdział  92116: Biblioteki</t>
  </si>
  <si>
    <t>35.</t>
  </si>
  <si>
    <t>Zmiana sposobu użytkowania i modernizacja budynku po byłej stołówce w Miłkowicach z przeznaczeniem na bibliotekę, czytelnię internetową i świetlicę</t>
  </si>
  <si>
    <t>dofinansowanie do 75% kosztów kwalif. 300.000)</t>
  </si>
  <si>
    <t>Dział 926 : KULTURA FIZYCZNA I SPORT</t>
  </si>
  <si>
    <t>Rozdział  92601: Obiekty sportowe</t>
  </si>
  <si>
    <t>36.</t>
  </si>
  <si>
    <t xml:space="preserve">Budowa małej infrastruktury (kompleksu boisk) i obiektów sportowych na terenie gminy </t>
  </si>
  <si>
    <t>2007-2012</t>
  </si>
  <si>
    <t>37.</t>
  </si>
  <si>
    <t>Dokumentacja na modernizację obiektu sportowego w Głuchowicach wraz z budową budynku socjalnego</t>
  </si>
  <si>
    <t>38.</t>
  </si>
  <si>
    <t>Budowa hali sportowej przy SP Rzeszotary - (Plan Rozwoju Miejscowości Rzeszotary)</t>
  </si>
  <si>
    <t>Razem wydatki inwestycyjne:</t>
  </si>
  <si>
    <t>Dział</t>
  </si>
  <si>
    <t>Rozdział</t>
  </si>
  <si>
    <t>§</t>
  </si>
  <si>
    <t>Treść</t>
  </si>
  <si>
    <t>Zwiększenie planu</t>
  </si>
  <si>
    <t>Zmniejszenie planu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</si>
  <si>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</si>
  <si>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</si>
  <si>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</si>
  <si>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</si>
  <si>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</si>
  <si>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</si>
  <si>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</si>
  <si>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</si>
  <si>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</si>
  <si>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</si>
  <si>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</si>
  <si>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</si>
  <si>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</si>
  <si>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</si>
  <si>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</si>
  <si>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</si>
  <si>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</si>
  <si>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</si>
  <si>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</si>
  <si>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</si>
  <si>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</si>
  <si>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</si>
  <si>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</si>
  <si>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</si>
  <si>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</si>
  <si>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</si>
  <si>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</si>
  <si>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</si>
  <si>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</si>
  <si>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</si>
  <si>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</si>
  <si>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</si>
  <si>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</si>
  <si>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</si>
  <si>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</si>
  <si>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</si>
  <si>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</si>
  <si>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</si>
  <si>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</si>
  <si>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</si>
  <si>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</si>
  <si>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</si>
  <si>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</si>
  <si>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</si>
  <si>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</si>
  <si>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</si>
  <si>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</si>
  <si>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</si>
  <si>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</si>
  <si>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</si>
  <si>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</si>
  <si>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</si>
  <si>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</si>
  <si>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</si>
  <si>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</si>
  <si>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</si>
  <si>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</si>
  <si>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</si>
  <si>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</si>
  <si>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</si>
  <si>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</si>
  <si>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</si>
  <si>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</si>
  <si>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</si>
  <si>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</si>
  <si>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</si>
  <si>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</si>
  <si>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</si>
  <si>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</si>
  <si>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</si>
  <si>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</si>
  <si>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</si>
  <si>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</si>
  <si>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</si>
  <si>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</si>
  <si>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</si>
  <si>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</si>
  <si>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</si>
  <si>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</si>
  <si>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</si>
  <si>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</si>
  <si>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</si>
  <si>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</si>
  <si>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</si>
  <si>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</si>
  <si>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</si>
  <si>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</si>
  <si>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</si>
  <si>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</si>
  <si>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</si>
  <si>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</si>
  <si>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</si>
  <si>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</si>
  <si>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</si>
  <si>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</si>
  <si>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</si>
  <si>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</si>
  <si>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</si>
  <si>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</si>
  <si>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</si>
  <si>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</si>
  <si>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</si>
  <si>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</si>
  <si>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</si>
  <si>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</si>
  <si>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</si>
  <si>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</si>
  <si>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</si>
  <si>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</si>
  <si>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</si>
  <si>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</si>
  <si>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</si>
  <si>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</si>
  <si>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</si>
  <si>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</si>
  <si>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</si>
  <si>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Wybory do rad gmin, rad powiatów i sejmików województw, wybory wójtów, burmistrzów i prezydentów miast oraz referenda gminne, powiatowe i wojewódzkie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</si>
  <si>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</si>
  <si>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</si>
  <si>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</si>
  <si>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</si>
  <si>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</si>
  <si>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</si>
  <si>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</si>
  <si>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</si>
  <si>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</si>
  <si>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</si>
  <si>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</si>
  <si>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</si>
  <si>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</si>
  <si>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</si>
  <si>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</si>
  <si>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</si>
  <si>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</si>
  <si>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</si>
  <si>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</si>
  <si>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</si>
  <si>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</si>
  <si>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</si>
  <si>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</si>
  <si>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</si>
  <si>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</si>
  <si>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</si>
  <si>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</si>
  <si>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</si>
  <si>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</si>
  <si>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</si>
  <si>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</si>
  <si>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</si>
  <si>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</si>
  <si>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</si>
  <si>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</si>
  <si>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0001</t>
  </si>
  <si>
    <t>Podatek dochodowy od osób fizycznych</t>
  </si>
  <si>
    <t>0002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</si>
  <si>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</si>
  <si>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</si>
  <si>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</si>
  <si>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</si>
  <si>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</si>
  <si>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</si>
  <si>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</si>
  <si>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</si>
  <si>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</si>
  <si>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</si>
  <si>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</si>
  <si>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</si>
  <si>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</si>
  <si>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</si>
  <si>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</si>
  <si>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</si>
  <si>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</si>
  <si>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</si>
  <si>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</si>
  <si>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</si>
  <si>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</si>
  <si>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</si>
  <si>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</si>
  <si>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</si>
  <si>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</si>
  <si>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</si>
  <si>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</si>
  <si>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</si>
  <si>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</si>
  <si>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</si>
  <si>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</si>
  <si>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</si>
  <si>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</si>
  <si>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</si>
  <si>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</si>
  <si>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</si>
  <si>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</si>
  <si>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</si>
  <si>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</si>
  <si>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</si>
  <si>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</si>
  <si>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</si>
  <si>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</si>
  <si>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</si>
  <si>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</si>
  <si>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</si>
  <si>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</si>
  <si>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</si>
  <si>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</si>
  <si>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</si>
  <si>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</si>
  <si>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</si>
  <si>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</si>
  <si>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</si>
  <si>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Kolonie i obozy oraz inne formy wypoczynku dzieci</t>
  </si>
  <si>
    <t>GOSPODARKA KOMUNALNA I OCHRONA ŚRODOWISKA</t>
  </si>
  <si>
    <t>Gospodarka ściekowa i ochrona wód</t>
  </si>
  <si>
    <t>Gospodarka odpadami</t>
  </si>
  <si>
    <t>Ochrona powietrza atmosferycznego i klimatu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</si>
  <si>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</si>
  <si>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</si>
  <si>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</si>
  <si>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</si>
  <si>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</si>
  <si>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</si>
  <si>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</si>
  <si>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</si>
  <si>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</si>
  <si>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</si>
  <si>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</si>
  <si>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sporz. Renata Matusiewicz</t>
  </si>
  <si>
    <t>wydatki bieżące</t>
  </si>
  <si>
    <t>ZMIANA PLANU DOCHODÓW GMINY MIŁKOWICE NA ROK 2008</t>
  </si>
  <si>
    <t>6290</t>
  </si>
  <si>
    <t>ZMIANA PLANU WYDATKÓW GMINY MIŁKOWICE NA ROK 2008</t>
  </si>
  <si>
    <t>Wydatki majątkowe, w tym:</t>
  </si>
  <si>
    <t>Wydatki bieżące, w tym:</t>
  </si>
  <si>
    <t>Wydatki bieżące (zakup kamienia)</t>
  </si>
  <si>
    <t>5.000</t>
  </si>
  <si>
    <t>Budowa zatoki autobusowej w Grzymalinie</t>
  </si>
  <si>
    <t>30.000</t>
  </si>
  <si>
    <t>Wydatki bieżące (usługi obce)</t>
  </si>
  <si>
    <t>wynagrodzenia i pochodne od wynagrodzeń</t>
  </si>
  <si>
    <t>SP Miłkowice</t>
  </si>
  <si>
    <t>SP Rzeszotary</t>
  </si>
  <si>
    <t xml:space="preserve">Ochrona różnorodności biologicznej i krajobrazu </t>
  </si>
  <si>
    <t>1.000</t>
  </si>
  <si>
    <t>Wydatki bieżące (energia elektryczna)</t>
  </si>
  <si>
    <t>Remont i modernizacja autobusu gminnego (dotacja celowa dla GZGK)</t>
  </si>
  <si>
    <t>PLAN PRZYCHODÓW I ROZCHODÓW</t>
  </si>
  <si>
    <t>związanych z finansowaniem niedoboru i rozdysponowaniem                                    nadwyżki budżetowej</t>
  </si>
  <si>
    <t>DOCHODY  BUDŻETU GMINY</t>
  </si>
  <si>
    <t>zł</t>
  </si>
  <si>
    <t>WYDATKI  BUDŻETU GMINY</t>
  </si>
  <si>
    <t>KWOTA DEFICYTU BUDŻETOWEGO</t>
  </si>
  <si>
    <t>Rozdysponowanie przychodów i rozchodów</t>
  </si>
  <si>
    <t>Kwota w zł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</si>
  <si>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</si>
  <si>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</si>
  <si>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</si>
  <si>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</si>
  <si>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</si>
  <si>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</si>
  <si>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</si>
  <si>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</si>
  <si>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</si>
  <si>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</si>
  <si>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</si>
  <si>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</si>
  <si>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</si>
  <si>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</si>
  <si>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</si>
  <si>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</si>
  <si>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</si>
  <si>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</si>
  <si>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</si>
  <si>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</si>
  <si>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</si>
  <si>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</si>
  <si>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</si>
  <si>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</si>
  <si>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</si>
  <si>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</si>
  <si>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</si>
  <si>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</si>
  <si>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</si>
  <si>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</si>
  <si>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BUDŻETU GMINY</t>
  </si>
  <si>
    <t>WYDATKI BUDŻETU GMINY</t>
  </si>
  <si>
    <t>PRZYCHODY BUDŻETU GMINY</t>
  </si>
  <si>
    <t>ROZCHODY BUDŻETU GMINY</t>
  </si>
  <si>
    <t>RAZEM</t>
  </si>
  <si>
    <t>ułożenie podłogi w Sali gimnastycznej w SP Miłkowice</t>
  </si>
  <si>
    <t>dotacja dla UM Legnica na przedszkole</t>
  </si>
  <si>
    <t>17.295</t>
  </si>
  <si>
    <t>pozostałe wydatki bieżące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</si>
</sst>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</numFmts>
  <fonts count="29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i/>
      <u val="single"/>
      <sz val="11"/>
      <name val="Verdana"/>
      <family val="2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i/>
      <sz val="10"/>
      <name val="Arial"/>
      <family val="2"/>
    </font>
    <font>
      <b/>
      <sz val="11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9">
    <xf numFmtId="0" fontId="0" fillId="0" borderId="0" xfId="0" applyAlignment="1">
      <alignment/>
    </xf>
    <xf numFmtId="0" fontId="4" fillId="0" borderId="0" xfId="21" applyFont="1" applyAlignment="1">
      <alignment vertical="center" wrapText="1"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3" fontId="6" fillId="0" borderId="0" xfId="21" applyNumberFormat="1" applyFont="1">
      <alignment/>
      <protection/>
    </xf>
    <xf numFmtId="0" fontId="7" fillId="0" borderId="0" xfId="21" applyFont="1" applyAlignment="1">
      <alignment horizontal="right" vertical="center"/>
      <protection/>
    </xf>
    <xf numFmtId="0" fontId="8" fillId="0" borderId="0" xfId="21" applyFont="1" applyAlignment="1">
      <alignment textRotation="180"/>
      <protection/>
    </xf>
    <xf numFmtId="0" fontId="8" fillId="2" borderId="1" xfId="21" applyFont="1" applyFill="1" applyBorder="1" applyAlignment="1">
      <alignment horizontal="center" vertical="center" wrapText="1"/>
      <protection/>
    </xf>
    <xf numFmtId="0" fontId="6" fillId="0" borderId="0" xfId="21" applyFont="1" applyAlignment="1">
      <alignment vertical="center" wrapText="1"/>
      <protection/>
    </xf>
    <xf numFmtId="0" fontId="8" fillId="2" borderId="2" xfId="21" applyFont="1" applyFill="1" applyBorder="1" applyAlignment="1">
      <alignment horizontal="center" vertical="center" wrapText="1"/>
      <protection/>
    </xf>
    <xf numFmtId="0" fontId="9" fillId="2" borderId="3" xfId="21" applyFont="1" applyFill="1" applyBorder="1" applyAlignment="1">
      <alignment horizontal="center" vertical="center" wrapText="1"/>
      <protection/>
    </xf>
    <xf numFmtId="0" fontId="9" fillId="2" borderId="4" xfId="21" applyFont="1" applyFill="1" applyBorder="1" applyAlignment="1">
      <alignment horizontal="center" vertical="center" wrapText="1"/>
      <protection/>
    </xf>
    <xf numFmtId="0" fontId="10" fillId="0" borderId="5" xfId="21" applyFont="1" applyFill="1" applyBorder="1" applyAlignment="1">
      <alignment horizontal="center" vertical="center" wrapText="1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3" fontId="7" fillId="0" borderId="3" xfId="21" applyNumberFormat="1" applyFont="1" applyFill="1" applyBorder="1" applyAlignment="1">
      <alignment horizontal="center" vertical="center" wrapText="1"/>
      <protection/>
    </xf>
    <xf numFmtId="0" fontId="7" fillId="0" borderId="3" xfId="21" applyFont="1" applyFill="1" applyBorder="1" applyAlignment="1">
      <alignment horizontal="center" vertical="center" wrapText="1"/>
      <protection/>
    </xf>
    <xf numFmtId="0" fontId="7" fillId="0" borderId="6" xfId="21" applyFont="1" applyFill="1" applyBorder="1" applyAlignment="1">
      <alignment horizontal="center" vertical="center" wrapText="1"/>
      <protection/>
    </xf>
    <xf numFmtId="0" fontId="10" fillId="0" borderId="0" xfId="21" applyFont="1" applyFill="1" applyAlignment="1">
      <alignment horizontal="center" textRotation="180"/>
      <protection/>
    </xf>
    <xf numFmtId="0" fontId="10" fillId="0" borderId="0" xfId="21" applyFont="1" applyFill="1" applyAlignment="1">
      <alignment horizontal="center" vertical="center" wrapText="1"/>
      <protection/>
    </xf>
    <xf numFmtId="3" fontId="8" fillId="0" borderId="7" xfId="21" applyNumberFormat="1" applyFont="1" applyFill="1" applyBorder="1" applyAlignment="1">
      <alignment vertical="center" wrapText="1"/>
      <protection/>
    </xf>
    <xf numFmtId="3" fontId="8" fillId="0" borderId="8" xfId="21" applyNumberFormat="1" applyFont="1" applyFill="1" applyBorder="1" applyAlignment="1">
      <alignment vertical="center" wrapText="1"/>
      <protection/>
    </xf>
    <xf numFmtId="3" fontId="2" fillId="0" borderId="9" xfId="21" applyNumberFormat="1" applyFont="1" applyFill="1" applyBorder="1" applyAlignment="1">
      <alignment vertical="center" wrapText="1"/>
      <protection/>
    </xf>
    <xf numFmtId="0" fontId="8" fillId="0" borderId="0" xfId="21" applyFont="1" applyFill="1" applyAlignment="1">
      <alignment textRotation="180"/>
      <protection/>
    </xf>
    <xf numFmtId="0" fontId="6" fillId="0" borderId="0" xfId="21" applyFont="1" applyFill="1" applyAlignment="1">
      <alignment vertical="center" wrapText="1"/>
      <protection/>
    </xf>
    <xf numFmtId="3" fontId="11" fillId="0" borderId="10" xfId="21" applyNumberFormat="1" applyFont="1" applyFill="1" applyBorder="1" applyAlignment="1">
      <alignment vertical="center" wrapText="1"/>
      <protection/>
    </xf>
    <xf numFmtId="3" fontId="11" fillId="0" borderId="11" xfId="21" applyNumberFormat="1" applyFont="1" applyFill="1" applyBorder="1" applyAlignment="1">
      <alignment vertical="center" wrapText="1"/>
      <protection/>
    </xf>
    <xf numFmtId="3" fontId="2" fillId="0" borderId="12" xfId="21" applyNumberFormat="1" applyFont="1" applyFill="1" applyBorder="1" applyAlignment="1">
      <alignment vertical="center" wrapText="1"/>
      <protection/>
    </xf>
    <xf numFmtId="0" fontId="6" fillId="0" borderId="13" xfId="2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vertical="center" wrapText="1"/>
      <protection/>
    </xf>
    <xf numFmtId="0" fontId="2" fillId="0" borderId="14" xfId="21" applyNumberFormat="1" applyFont="1" applyFill="1" applyBorder="1" applyAlignment="1">
      <alignment horizontal="center" vertical="center" wrapText="1"/>
      <protection/>
    </xf>
    <xf numFmtId="3" fontId="6" fillId="0" borderId="14" xfId="21" applyNumberFormat="1" applyFont="1" applyFill="1" applyBorder="1" applyAlignment="1">
      <alignment vertical="center" wrapText="1"/>
      <protection/>
    </xf>
    <xf numFmtId="3" fontId="10" fillId="0" borderId="14" xfId="21" applyNumberFormat="1" applyFont="1" applyFill="1" applyBorder="1" applyAlignment="1">
      <alignment vertical="center" wrapText="1"/>
      <protection/>
    </xf>
    <xf numFmtId="0" fontId="6" fillId="0" borderId="15" xfId="2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vertical="center" wrapText="1"/>
      <protection/>
    </xf>
    <xf numFmtId="0" fontId="2" fillId="0" borderId="16" xfId="21" applyNumberFormat="1" applyFont="1" applyFill="1" applyBorder="1" applyAlignment="1">
      <alignment horizontal="center" vertical="center" wrapText="1"/>
      <protection/>
    </xf>
    <xf numFmtId="3" fontId="6" fillId="0" borderId="16" xfId="21" applyNumberFormat="1" applyFont="1" applyFill="1" applyBorder="1" applyAlignment="1">
      <alignment vertical="center" wrapText="1"/>
      <protection/>
    </xf>
    <xf numFmtId="3" fontId="2" fillId="0" borderId="17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vertical="top" wrapText="1"/>
      <protection/>
    </xf>
    <xf numFmtId="3" fontId="6" fillId="0" borderId="16" xfId="21" applyNumberFormat="1" applyFont="1" applyFill="1" applyBorder="1" applyAlignment="1">
      <alignment horizontal="right" vertical="center" wrapText="1"/>
      <protection/>
    </xf>
    <xf numFmtId="3" fontId="10" fillId="0" borderId="16" xfId="21" applyNumberFormat="1" applyFont="1" applyFill="1" applyBorder="1" applyAlignment="1">
      <alignment vertical="center" wrapText="1"/>
      <protection/>
    </xf>
    <xf numFmtId="3" fontId="12" fillId="0" borderId="16" xfId="21" applyNumberFormat="1" applyFont="1" applyFill="1" applyBorder="1" applyAlignment="1">
      <alignment horizontal="center" vertical="center" wrapText="1"/>
      <protection/>
    </xf>
    <xf numFmtId="0" fontId="6" fillId="0" borderId="5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vertical="center" wrapText="1"/>
      <protection/>
    </xf>
    <xf numFmtId="0" fontId="2" fillId="0" borderId="3" xfId="21" applyNumberFormat="1" applyFont="1" applyFill="1" applyBorder="1" applyAlignment="1">
      <alignment horizontal="center" vertical="center" wrapText="1"/>
      <protection/>
    </xf>
    <xf numFmtId="3" fontId="6" fillId="0" borderId="3" xfId="21" applyNumberFormat="1" applyFont="1" applyFill="1" applyBorder="1" applyAlignment="1">
      <alignment horizontal="right" vertical="center" wrapText="1"/>
      <protection/>
    </xf>
    <xf numFmtId="3" fontId="6" fillId="0" borderId="3" xfId="21" applyNumberFormat="1" applyFont="1" applyFill="1" applyBorder="1" applyAlignment="1">
      <alignment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3" fontId="11" fillId="0" borderId="18" xfId="21" applyNumberFormat="1" applyFont="1" applyFill="1" applyBorder="1" applyAlignment="1">
      <alignment vertical="center" wrapText="1"/>
      <protection/>
    </xf>
    <xf numFmtId="3" fontId="11" fillId="0" borderId="19" xfId="21" applyNumberFormat="1" applyFont="1" applyFill="1" applyBorder="1" applyAlignment="1">
      <alignment vertical="center" wrapText="1"/>
      <protection/>
    </xf>
    <xf numFmtId="3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left" vertical="center" wrapText="1"/>
      <protection/>
    </xf>
    <xf numFmtId="0" fontId="2" fillId="0" borderId="20" xfId="21" applyFont="1" applyFill="1" applyBorder="1" applyAlignment="1">
      <alignment horizontal="center" vertical="center" wrapText="1"/>
      <protection/>
    </xf>
    <xf numFmtId="3" fontId="11" fillId="0" borderId="14" xfId="21" applyNumberFormat="1" applyFont="1" applyFill="1" applyBorder="1" applyAlignment="1">
      <alignment vertical="center" wrapText="1"/>
      <protection/>
    </xf>
    <xf numFmtId="3" fontId="6" fillId="0" borderId="21" xfId="21" applyNumberFormat="1" applyFont="1" applyFill="1" applyBorder="1" applyAlignment="1">
      <alignment vertical="center" wrapText="1"/>
      <protection/>
    </xf>
    <xf numFmtId="3" fontId="11" fillId="0" borderId="21" xfId="21" applyNumberFormat="1" applyFont="1" applyFill="1" applyBorder="1" applyAlignment="1">
      <alignment vertical="center" wrapText="1"/>
      <protection/>
    </xf>
    <xf numFmtId="3" fontId="2" fillId="0" borderId="4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left" vertical="center" wrapText="1"/>
      <protection/>
    </xf>
    <xf numFmtId="3" fontId="2" fillId="0" borderId="14" xfId="21" applyNumberFormat="1" applyFont="1" applyFill="1" applyBorder="1" applyAlignment="1">
      <alignment horizontal="center" vertical="center" wrapText="1"/>
      <protection/>
    </xf>
    <xf numFmtId="3" fontId="8" fillId="0" borderId="22" xfId="21" applyNumberFormat="1" applyFont="1" applyFill="1" applyBorder="1" applyAlignment="1">
      <alignment vertical="center" wrapText="1"/>
      <protection/>
    </xf>
    <xf numFmtId="3" fontId="2" fillId="0" borderId="3" xfId="21" applyNumberFormat="1" applyFont="1" applyFill="1" applyBorder="1" applyAlignment="1">
      <alignment vertical="center" wrapText="1"/>
      <protection/>
    </xf>
    <xf numFmtId="3" fontId="11" fillId="0" borderId="23" xfId="21" applyNumberFormat="1" applyFont="1" applyFill="1" applyBorder="1" applyAlignment="1">
      <alignment vertical="center" wrapText="1"/>
      <protection/>
    </xf>
    <xf numFmtId="3" fontId="2" fillId="0" borderId="4" xfId="21" applyNumberFormat="1" applyFont="1" applyFill="1" applyBorder="1" applyAlignment="1">
      <alignment vertical="center" wrapText="1"/>
      <protection/>
    </xf>
    <xf numFmtId="0" fontId="2" fillId="0" borderId="24" xfId="21" applyFont="1" applyFill="1" applyBorder="1" applyAlignment="1">
      <alignment horizontal="left" vertical="center" wrapText="1"/>
      <protection/>
    </xf>
    <xf numFmtId="3" fontId="6" fillId="0" borderId="24" xfId="21" applyNumberFormat="1" applyFont="1" applyFill="1" applyBorder="1" applyAlignment="1">
      <alignment horizontal="right" vertical="center" wrapText="1"/>
      <protection/>
    </xf>
    <xf numFmtId="3" fontId="6" fillId="0" borderId="2" xfId="21" applyNumberFormat="1" applyFont="1" applyFill="1" applyBorder="1" applyAlignment="1">
      <alignment vertical="center" wrapText="1"/>
      <protection/>
    </xf>
    <xf numFmtId="0" fontId="2" fillId="0" borderId="20" xfId="21" applyFont="1" applyFill="1" applyBorder="1" applyAlignment="1">
      <alignment horizontal="left" vertical="center" wrapText="1"/>
      <protection/>
    </xf>
    <xf numFmtId="3" fontId="6" fillId="0" borderId="20" xfId="21" applyNumberFormat="1" applyFont="1" applyFill="1" applyBorder="1" applyAlignment="1">
      <alignment vertical="center" wrapText="1"/>
      <protection/>
    </xf>
    <xf numFmtId="0" fontId="6" fillId="0" borderId="0" xfId="2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vertical="center" wrapText="1"/>
      <protection/>
    </xf>
    <xf numFmtId="1" fontId="2" fillId="0" borderId="0" xfId="21" applyNumberFormat="1" applyFont="1" applyFill="1" applyBorder="1" applyAlignment="1">
      <alignment horizontal="center" vertical="center" wrapText="1"/>
      <protection/>
    </xf>
    <xf numFmtId="3" fontId="6" fillId="0" borderId="0" xfId="21" applyNumberFormat="1" applyFont="1" applyFill="1" applyBorder="1" applyAlignment="1">
      <alignment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10" fillId="0" borderId="25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0" fontId="10" fillId="0" borderId="7" xfId="21" applyFont="1" applyFill="1" applyBorder="1" applyAlignment="1">
      <alignment horizontal="center" vertical="center" wrapText="1"/>
      <protection/>
    </xf>
    <xf numFmtId="3" fontId="7" fillId="0" borderId="7" xfId="21" applyNumberFormat="1" applyFont="1" applyFill="1" applyBorder="1" applyAlignment="1">
      <alignment horizontal="center" vertical="center" wrapText="1"/>
      <protection/>
    </xf>
    <xf numFmtId="0" fontId="7" fillId="0" borderId="7" xfId="21" applyFont="1" applyFill="1" applyBorder="1" applyAlignment="1">
      <alignment horizontal="center" vertical="center" wrapText="1"/>
      <protection/>
    </xf>
    <xf numFmtId="0" fontId="7" fillId="0" borderId="26" xfId="21" applyFont="1" applyFill="1" applyBorder="1" applyAlignment="1">
      <alignment horizontal="center" vertical="center" wrapText="1"/>
      <protection/>
    </xf>
    <xf numFmtId="0" fontId="2" fillId="0" borderId="27" xfId="21" applyFont="1" applyFill="1" applyBorder="1" applyAlignment="1">
      <alignment vertical="center" wrapText="1"/>
      <protection/>
    </xf>
    <xf numFmtId="1" fontId="2" fillId="0" borderId="20" xfId="21" applyNumberFormat="1" applyFont="1" applyFill="1" applyBorder="1" applyAlignment="1">
      <alignment horizontal="center" vertical="center" wrapText="1"/>
      <protection/>
    </xf>
    <xf numFmtId="1" fontId="2" fillId="0" borderId="24" xfId="21" applyNumberFormat="1" applyFont="1" applyFill="1" applyBorder="1" applyAlignment="1">
      <alignment horizontal="center" vertical="center" wrapText="1"/>
      <protection/>
    </xf>
    <xf numFmtId="0" fontId="6" fillId="0" borderId="28" xfId="21" applyFont="1" applyFill="1" applyBorder="1" applyAlignment="1">
      <alignment horizontal="center" vertical="center" wrapText="1"/>
      <protection/>
    </xf>
    <xf numFmtId="0" fontId="2" fillId="0" borderId="26" xfId="21" applyFont="1" applyFill="1" applyBorder="1" applyAlignment="1">
      <alignment vertical="center" wrapText="1"/>
      <protection/>
    </xf>
    <xf numFmtId="1" fontId="2" fillId="0" borderId="29" xfId="21" applyNumberFormat="1" applyFont="1" applyFill="1" applyBorder="1" applyAlignment="1">
      <alignment horizontal="center" vertical="center" wrapText="1"/>
      <protection/>
    </xf>
    <xf numFmtId="3" fontId="6" fillId="0" borderId="26" xfId="21" applyNumberFormat="1" applyFont="1" applyFill="1" applyBorder="1" applyAlignment="1">
      <alignment vertical="center" wrapText="1"/>
      <protection/>
    </xf>
    <xf numFmtId="3" fontId="6" fillId="0" borderId="30" xfId="21" applyNumberFormat="1" applyFont="1" applyFill="1" applyBorder="1" applyAlignment="1">
      <alignment vertical="center" wrapText="1"/>
      <protection/>
    </xf>
    <xf numFmtId="0" fontId="6" fillId="0" borderId="31" xfId="21" applyFont="1" applyFill="1" applyBorder="1" applyAlignment="1">
      <alignment horizontal="center" vertical="center" wrapText="1"/>
      <protection/>
    </xf>
    <xf numFmtId="0" fontId="2" fillId="0" borderId="32" xfId="21" applyFont="1" applyFill="1" applyBorder="1" applyAlignment="1">
      <alignment vertical="center" wrapText="1"/>
      <protection/>
    </xf>
    <xf numFmtId="1" fontId="2" fillId="0" borderId="33" xfId="21" applyNumberFormat="1" applyFont="1" applyFill="1" applyBorder="1" applyAlignment="1">
      <alignment horizontal="center" vertical="center" wrapText="1"/>
      <protection/>
    </xf>
    <xf numFmtId="3" fontId="6" fillId="0" borderId="32" xfId="21" applyNumberFormat="1" applyFont="1" applyFill="1" applyBorder="1" applyAlignment="1">
      <alignment vertical="center" wrapText="1"/>
      <protection/>
    </xf>
    <xf numFmtId="3" fontId="6" fillId="0" borderId="34" xfId="21" applyNumberFormat="1" applyFont="1" applyFill="1" applyBorder="1" applyAlignment="1">
      <alignment vertical="center" wrapText="1"/>
      <protection/>
    </xf>
    <xf numFmtId="0" fontId="2" fillId="0" borderId="35" xfId="21" applyFont="1" applyFill="1" applyBorder="1" applyAlignment="1">
      <alignment vertical="center" wrapText="1"/>
      <protection/>
    </xf>
    <xf numFmtId="3" fontId="8" fillId="0" borderId="36" xfId="21" applyNumberFormat="1" applyFont="1" applyFill="1" applyBorder="1" applyAlignment="1">
      <alignment vertical="center" wrapText="1"/>
      <protection/>
    </xf>
    <xf numFmtId="3" fontId="8" fillId="0" borderId="37" xfId="21" applyNumberFormat="1" applyFont="1" applyFill="1" applyBorder="1" applyAlignment="1">
      <alignment vertical="center" wrapText="1"/>
      <protection/>
    </xf>
    <xf numFmtId="3" fontId="8" fillId="0" borderId="38" xfId="21" applyNumberFormat="1" applyFont="1" applyFill="1" applyBorder="1" applyAlignment="1">
      <alignment vertical="center" wrapText="1"/>
      <protection/>
    </xf>
    <xf numFmtId="0" fontId="2" fillId="0" borderId="39" xfId="21" applyFont="1" applyFill="1" applyBorder="1" applyAlignment="1">
      <alignment vertical="center" wrapText="1"/>
      <protection/>
    </xf>
    <xf numFmtId="3" fontId="11" fillId="0" borderId="16" xfId="21" applyNumberFormat="1" applyFont="1" applyFill="1" applyBorder="1" applyAlignment="1">
      <alignment vertical="center" wrapText="1"/>
      <protection/>
    </xf>
    <xf numFmtId="0" fontId="2" fillId="0" borderId="40" xfId="21" applyFont="1" applyFill="1" applyBorder="1" applyAlignment="1">
      <alignment vertical="center" wrapText="1"/>
      <protection/>
    </xf>
    <xf numFmtId="1" fontId="2" fillId="0" borderId="16" xfId="21" applyNumberFormat="1" applyFont="1" applyFill="1" applyBorder="1" applyAlignment="1">
      <alignment horizontal="center" vertical="center" wrapText="1"/>
      <protection/>
    </xf>
    <xf numFmtId="0" fontId="6" fillId="0" borderId="41" xfId="2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vertical="center" wrapText="1"/>
      <protection/>
    </xf>
    <xf numFmtId="1" fontId="2" fillId="0" borderId="42" xfId="21" applyNumberFormat="1" applyFont="1" applyFill="1" applyBorder="1" applyAlignment="1">
      <alignment horizontal="center" vertical="center" wrapText="1"/>
      <protection/>
    </xf>
    <xf numFmtId="3" fontId="6" fillId="0" borderId="4" xfId="21" applyNumberFormat="1" applyFont="1" applyFill="1" applyBorder="1" applyAlignment="1">
      <alignment vertical="center" wrapText="1"/>
      <protection/>
    </xf>
    <xf numFmtId="3" fontId="6" fillId="0" borderId="43" xfId="21" applyNumberFormat="1" applyFont="1" applyFill="1" applyBorder="1" applyAlignment="1">
      <alignment vertical="center" wrapText="1"/>
      <protection/>
    </xf>
    <xf numFmtId="0" fontId="2" fillId="0" borderId="8" xfId="21" applyFont="1" applyFill="1" applyBorder="1" applyAlignment="1">
      <alignment vertical="center" wrapText="1"/>
      <protection/>
    </xf>
    <xf numFmtId="3" fontId="11" fillId="0" borderId="20" xfId="21" applyNumberFormat="1" applyFont="1" applyFill="1" applyBorder="1" applyAlignment="1">
      <alignment vertical="center" wrapText="1"/>
      <protection/>
    </xf>
    <xf numFmtId="3" fontId="10" fillId="0" borderId="4" xfId="21" applyNumberFormat="1" applyFont="1" applyFill="1" applyBorder="1" applyAlignment="1">
      <alignment horizontal="left" vertical="center" wrapText="1"/>
      <protection/>
    </xf>
    <xf numFmtId="0" fontId="6" fillId="0" borderId="31" xfId="21" applyFont="1" applyFill="1" applyBorder="1" applyAlignment="1">
      <alignment vertical="center" wrapText="1"/>
      <protection/>
    </xf>
    <xf numFmtId="1" fontId="2" fillId="0" borderId="32" xfId="21" applyNumberFormat="1" applyFont="1" applyFill="1" applyBorder="1" applyAlignment="1">
      <alignment horizontal="center" vertical="center" wrapText="1"/>
      <protection/>
    </xf>
    <xf numFmtId="0" fontId="6" fillId="0" borderId="13" xfId="21" applyFont="1" applyFill="1" applyBorder="1" applyAlignment="1">
      <alignment vertical="center" wrapText="1"/>
      <protection/>
    </xf>
    <xf numFmtId="1" fontId="2" fillId="0" borderId="14" xfId="21" applyNumberFormat="1" applyFont="1" applyFill="1" applyBorder="1" applyAlignment="1">
      <alignment horizontal="center" vertical="center" wrapText="1"/>
      <protection/>
    </xf>
    <xf numFmtId="0" fontId="6" fillId="0" borderId="41" xfId="21" applyFont="1" applyFill="1" applyBorder="1" applyAlignment="1">
      <alignment vertical="center" wrapText="1"/>
      <protection/>
    </xf>
    <xf numFmtId="1" fontId="2" fillId="0" borderId="4" xfId="21" applyNumberFormat="1" applyFont="1" applyFill="1" applyBorder="1" applyAlignment="1">
      <alignment horizontal="center" vertical="center" wrapText="1"/>
      <protection/>
    </xf>
    <xf numFmtId="3" fontId="11" fillId="0" borderId="44" xfId="21" applyNumberFormat="1" applyFont="1" applyFill="1" applyBorder="1" applyAlignment="1">
      <alignment vertical="center" wrapText="1"/>
      <protection/>
    </xf>
    <xf numFmtId="1" fontId="2" fillId="0" borderId="32" xfId="21" applyNumberFormat="1" applyFont="1" applyFill="1" applyBorder="1" applyAlignment="1">
      <alignment vertical="center" wrapText="1"/>
      <protection/>
    </xf>
    <xf numFmtId="3" fontId="8" fillId="0" borderId="14" xfId="21" applyNumberFormat="1" applyFont="1" applyFill="1" applyBorder="1" applyAlignment="1">
      <alignment vertical="center" wrapText="1"/>
      <protection/>
    </xf>
    <xf numFmtId="3" fontId="8" fillId="0" borderId="21" xfId="21" applyNumberFormat="1" applyFont="1" applyFill="1" applyBorder="1" applyAlignment="1">
      <alignment vertical="center" wrapText="1"/>
      <protection/>
    </xf>
    <xf numFmtId="3" fontId="8" fillId="0" borderId="43" xfId="21" applyNumberFormat="1" applyFont="1" applyFill="1" applyBorder="1" applyAlignment="1">
      <alignment vertical="center" wrapText="1"/>
      <protection/>
    </xf>
    <xf numFmtId="0" fontId="6" fillId="0" borderId="28" xfId="21" applyFont="1" applyFill="1" applyBorder="1" applyAlignment="1">
      <alignment vertical="center" wrapText="1"/>
      <protection/>
    </xf>
    <xf numFmtId="1" fontId="2" fillId="0" borderId="26" xfId="21" applyNumberFormat="1" applyFont="1" applyFill="1" applyBorder="1" applyAlignment="1">
      <alignment horizontal="center" vertical="center" wrapText="1"/>
      <protection/>
    </xf>
    <xf numFmtId="0" fontId="10" fillId="0" borderId="45" xfId="21" applyFont="1" applyFill="1" applyBorder="1" applyAlignment="1">
      <alignment horizontal="center" vertical="center" wrapText="1"/>
      <protection/>
    </xf>
    <xf numFmtId="0" fontId="10" fillId="0" borderId="27" xfId="21" applyFont="1" applyFill="1" applyBorder="1" applyAlignment="1">
      <alignment horizontal="center" vertical="center" wrapText="1"/>
      <protection/>
    </xf>
    <xf numFmtId="3" fontId="7" fillId="0" borderId="27" xfId="21" applyNumberFormat="1" applyFont="1" applyFill="1" applyBorder="1" applyAlignment="1">
      <alignment horizontal="center" vertical="center" wrapText="1"/>
      <protection/>
    </xf>
    <xf numFmtId="0" fontId="7" fillId="0" borderId="27" xfId="21" applyFont="1" applyFill="1" applyBorder="1" applyAlignment="1">
      <alignment horizontal="center" vertical="center" wrapText="1"/>
      <protection/>
    </xf>
    <xf numFmtId="0" fontId="7" fillId="0" borderId="8" xfId="21" applyFont="1" applyFill="1" applyBorder="1" applyAlignment="1">
      <alignment horizontal="center" vertical="center" wrapText="1"/>
      <protection/>
    </xf>
    <xf numFmtId="0" fontId="6" fillId="0" borderId="46" xfId="21" applyFont="1" applyFill="1" applyBorder="1" applyAlignment="1">
      <alignment horizontal="center" vertical="center" wrapText="1"/>
      <protection/>
    </xf>
    <xf numFmtId="0" fontId="6" fillId="0" borderId="47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left" vertical="center" wrapText="1"/>
      <protection/>
    </xf>
    <xf numFmtId="0" fontId="2" fillId="0" borderId="12" xfId="21" applyFont="1" applyFill="1" applyBorder="1" applyAlignment="1">
      <alignment vertical="center" wrapText="1"/>
      <protection/>
    </xf>
    <xf numFmtId="0" fontId="8" fillId="0" borderId="0" xfId="21" applyFont="1" applyFill="1" applyBorder="1" applyAlignment="1">
      <alignment textRotation="180"/>
      <protection/>
    </xf>
    <xf numFmtId="0" fontId="6" fillId="0" borderId="0" xfId="21" applyFont="1" applyFill="1" applyBorder="1" applyAlignment="1">
      <alignment vertical="center" wrapText="1"/>
      <protection/>
    </xf>
    <xf numFmtId="0" fontId="7" fillId="0" borderId="39" xfId="21" applyFont="1" applyFill="1" applyBorder="1" applyAlignment="1">
      <alignment horizontal="center" vertical="center" wrapText="1"/>
      <protection/>
    </xf>
    <xf numFmtId="0" fontId="6" fillId="0" borderId="8" xfId="21" applyFont="1" applyFill="1" applyBorder="1" applyAlignment="1">
      <alignment vertical="center" wrapText="1"/>
      <protection/>
    </xf>
    <xf numFmtId="0" fontId="2" fillId="0" borderId="20" xfId="21" applyFont="1" applyFill="1" applyBorder="1" applyAlignment="1">
      <alignment vertical="center" wrapText="1"/>
      <protection/>
    </xf>
    <xf numFmtId="0" fontId="6" fillId="0" borderId="5" xfId="21" applyFont="1" applyFill="1" applyBorder="1" applyAlignment="1">
      <alignment vertical="center" wrapText="1"/>
      <protection/>
    </xf>
    <xf numFmtId="1" fontId="2" fillId="0" borderId="3" xfId="21" applyNumberFormat="1" applyFont="1" applyFill="1" applyBorder="1" applyAlignment="1">
      <alignment horizontal="center" vertical="center" wrapText="1"/>
      <protection/>
    </xf>
    <xf numFmtId="3" fontId="10" fillId="0" borderId="3" xfId="21" applyNumberFormat="1" applyFont="1" applyFill="1" applyBorder="1" applyAlignment="1">
      <alignment vertical="center" wrapText="1"/>
      <protection/>
    </xf>
    <xf numFmtId="0" fontId="6" fillId="0" borderId="15" xfId="21" applyFont="1" applyFill="1" applyBorder="1" applyAlignment="1">
      <alignment vertical="center" wrapText="1"/>
      <protection/>
    </xf>
    <xf numFmtId="4" fontId="2" fillId="0" borderId="48" xfId="18" applyNumberFormat="1" applyFont="1" applyBorder="1" applyAlignment="1">
      <alignment vertical="center" wrapText="1"/>
      <protection/>
    </xf>
    <xf numFmtId="0" fontId="8" fillId="0" borderId="49" xfId="21" applyFont="1" applyFill="1" applyBorder="1" applyAlignment="1">
      <alignment vertical="center" wrapText="1"/>
      <protection/>
    </xf>
    <xf numFmtId="3" fontId="8" fillId="0" borderId="50" xfId="21" applyNumberFormat="1" applyFont="1" applyFill="1" applyBorder="1" applyAlignment="1">
      <alignment vertical="center" wrapText="1"/>
      <protection/>
    </xf>
    <xf numFmtId="0" fontId="13" fillId="0" borderId="0" xfId="21" applyFont="1" applyAlignment="1">
      <alignment vertical="top"/>
      <protection/>
    </xf>
    <xf numFmtId="3" fontId="8" fillId="0" borderId="0" xfId="21" applyNumberFormat="1" applyFont="1" applyBorder="1" applyAlignment="1">
      <alignment vertical="center" wrapText="1"/>
      <protection/>
    </xf>
    <xf numFmtId="0" fontId="8" fillId="0" borderId="0" xfId="21" applyFont="1" applyAlignment="1">
      <alignment vertical="center" wrapText="1"/>
      <protection/>
    </xf>
    <xf numFmtId="0" fontId="14" fillId="0" borderId="0" xfId="21" applyFont="1">
      <alignment/>
      <protection/>
    </xf>
    <xf numFmtId="3" fontId="14" fillId="0" borderId="0" xfId="21" applyNumberFormat="1" applyFont="1">
      <alignment/>
      <protection/>
    </xf>
    <xf numFmtId="0" fontId="14" fillId="0" borderId="0" xfId="21" applyFont="1" applyAlignment="1">
      <alignment horizontal="right"/>
      <protection/>
    </xf>
    <xf numFmtId="0" fontId="15" fillId="0" borderId="0" xfId="21" applyFont="1">
      <alignment/>
      <protection/>
    </xf>
    <xf numFmtId="0" fontId="16" fillId="0" borderId="0" xfId="21" applyFont="1">
      <alignment/>
      <protection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17" fillId="0" borderId="4" xfId="19" applyFont="1" applyBorder="1" applyAlignment="1">
      <alignment horizontal="center" vertical="center"/>
      <protection/>
    </xf>
    <xf numFmtId="0" fontId="17" fillId="0" borderId="0" xfId="19" applyFont="1" applyAlignment="1">
      <alignment horizontal="center" vertical="center"/>
      <protection/>
    </xf>
    <xf numFmtId="49" fontId="18" fillId="0" borderId="7" xfId="19" applyNumberFormat="1" applyFont="1" applyBorder="1" applyAlignment="1">
      <alignment horizontal="center"/>
      <protection/>
    </xf>
    <xf numFmtId="49" fontId="18" fillId="0" borderId="7" xfId="19" applyNumberFormat="1" applyFont="1" applyBorder="1" applyAlignment="1">
      <alignment horizontal="center" vertical="center"/>
      <protection/>
    </xf>
    <xf numFmtId="0" fontId="18" fillId="0" borderId="7" xfId="19" applyFont="1" applyBorder="1" applyAlignment="1">
      <alignment horizontal="center" vertical="center"/>
      <protection/>
    </xf>
    <xf numFmtId="3" fontId="18" fillId="0" borderId="7" xfId="19" applyNumberFormat="1" applyFont="1" applyBorder="1" applyAlignment="1">
      <alignment vertical="center"/>
      <protection/>
    </xf>
    <xf numFmtId="0" fontId="18" fillId="0" borderId="0" xfId="19" applyFont="1">
      <alignment/>
      <protection/>
    </xf>
    <xf numFmtId="49" fontId="19" fillId="0" borderId="4" xfId="19" applyNumberFormat="1" applyFont="1" applyBorder="1" applyAlignment="1">
      <alignment horizontal="center"/>
      <protection/>
    </xf>
    <xf numFmtId="49" fontId="19" fillId="0" borderId="36" xfId="19" applyNumberFormat="1" applyFont="1" applyBorder="1" applyAlignment="1">
      <alignment horizontal="center" vertical="center"/>
      <protection/>
    </xf>
    <xf numFmtId="0" fontId="19" fillId="0" borderId="36" xfId="19" applyFont="1" applyBorder="1" applyAlignment="1">
      <alignment horizontal="center" vertical="center"/>
      <protection/>
    </xf>
    <xf numFmtId="3" fontId="19" fillId="0" borderId="36" xfId="19" applyNumberFormat="1" applyFont="1" applyBorder="1" applyAlignment="1">
      <alignment vertical="center"/>
      <protection/>
    </xf>
    <xf numFmtId="0" fontId="19" fillId="0" borderId="0" xfId="19" applyFont="1">
      <alignment/>
      <protection/>
    </xf>
    <xf numFmtId="0" fontId="2" fillId="0" borderId="51" xfId="19" applyBorder="1" applyAlignment="1">
      <alignment horizontal="center"/>
      <protection/>
    </xf>
    <xf numFmtId="0" fontId="20" fillId="0" borderId="4" xfId="19" applyFont="1" applyBorder="1" applyAlignment="1">
      <alignment horizontal="center" vertical="center"/>
      <protection/>
    </xf>
    <xf numFmtId="49" fontId="2" fillId="0" borderId="52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20" fillId="0" borderId="51" xfId="19" applyFont="1" applyBorder="1" applyAlignment="1">
      <alignment horizontal="center" vertical="center"/>
      <protection/>
    </xf>
    <xf numFmtId="49" fontId="2" fillId="0" borderId="53" xfId="19" applyNumberFormat="1" applyBorder="1" applyAlignment="1">
      <alignment horizontal="center" vertical="center"/>
      <protection/>
    </xf>
    <xf numFmtId="0" fontId="2" fillId="0" borderId="51" xfId="19" applyBorder="1" applyAlignment="1">
      <alignment vertical="center"/>
      <protection/>
    </xf>
    <xf numFmtId="3" fontId="2" fillId="0" borderId="51" xfId="19" applyNumberFormat="1" applyBorder="1" applyAlignment="1">
      <alignment vertical="center"/>
      <protection/>
    </xf>
    <xf numFmtId="0" fontId="2" fillId="0" borderId="53" xfId="19" applyBorder="1" applyAlignment="1">
      <alignment horizontal="center"/>
      <protection/>
    </xf>
    <xf numFmtId="49" fontId="2" fillId="0" borderId="51" xfId="19" applyNumberFormat="1" applyBorder="1" applyAlignment="1">
      <alignment horizontal="center" vertical="center"/>
      <protection/>
    </xf>
    <xf numFmtId="49" fontId="19" fillId="0" borderId="16" xfId="19" applyNumberFormat="1" applyFont="1" applyBorder="1" applyAlignment="1">
      <alignment horizontal="center" vertical="center"/>
      <protection/>
    </xf>
    <xf numFmtId="0" fontId="19" fillId="0" borderId="16" xfId="19" applyFont="1" applyBorder="1" applyAlignment="1">
      <alignment horizontal="center" vertical="center"/>
      <protection/>
    </xf>
    <xf numFmtId="3" fontId="19" fillId="0" borderId="16" xfId="19" applyNumberFormat="1" applyFont="1" applyBorder="1" applyAlignment="1">
      <alignment vertical="center"/>
      <protection/>
    </xf>
    <xf numFmtId="0" fontId="2" fillId="0" borderId="51" xfId="19" applyBorder="1" applyAlignment="1">
      <alignment horizontal="center" vertical="center"/>
      <protection/>
    </xf>
    <xf numFmtId="0" fontId="2" fillId="0" borderId="51" xfId="19" applyBorder="1" applyAlignment="1">
      <alignment vertical="center" wrapText="1"/>
      <protection/>
    </xf>
    <xf numFmtId="3" fontId="2" fillId="0" borderId="53" xfId="19" applyNumberFormat="1" applyBorder="1" applyAlignment="1">
      <alignment vertical="center"/>
      <protection/>
    </xf>
    <xf numFmtId="0" fontId="2" fillId="0" borderId="53" xfId="19" applyBorder="1" applyAlignment="1">
      <alignment horizontal="center" vertical="center"/>
      <protection/>
    </xf>
    <xf numFmtId="0" fontId="2" fillId="0" borderId="53" xfId="19" applyBorder="1" applyAlignment="1">
      <alignment vertical="center" wrapText="1"/>
      <protection/>
    </xf>
    <xf numFmtId="3" fontId="2" fillId="0" borderId="52" xfId="19" applyNumberFormat="1" applyBorder="1" applyAlignment="1">
      <alignment vertical="center"/>
      <protection/>
    </xf>
    <xf numFmtId="49" fontId="2" fillId="0" borderId="4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49" fontId="19" fillId="0" borderId="51" xfId="19" applyNumberFormat="1" applyFont="1" applyBorder="1" applyAlignment="1">
      <alignment horizontal="center"/>
      <protection/>
    </xf>
    <xf numFmtId="0" fontId="2" fillId="0" borderId="54" xfId="19" applyBorder="1" applyAlignment="1">
      <alignment horizontal="center"/>
      <protection/>
    </xf>
    <xf numFmtId="0" fontId="20" fillId="0" borderId="14" xfId="19" applyFont="1" applyBorder="1" applyAlignment="1">
      <alignment horizontal="center"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0" fontId="2" fillId="0" borderId="14" xfId="19" applyBorder="1" applyAlignment="1">
      <alignment vertical="center" wrapText="1"/>
      <protection/>
    </xf>
    <xf numFmtId="3" fontId="2" fillId="0" borderId="14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20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17" fillId="0" borderId="16" xfId="19" applyFont="1" applyBorder="1" applyAlignment="1">
      <alignment horizontal="center" vertical="center"/>
      <protection/>
    </xf>
    <xf numFmtId="0" fontId="18" fillId="0" borderId="26" xfId="19" applyFont="1" applyBorder="1" applyAlignment="1">
      <alignment horizontal="center"/>
      <protection/>
    </xf>
    <xf numFmtId="0" fontId="21" fillId="0" borderId="32" xfId="19" applyFont="1" applyBorder="1" applyAlignment="1">
      <alignment horizontal="center" vertical="center"/>
      <protection/>
    </xf>
    <xf numFmtId="0" fontId="18" fillId="0" borderId="32" xfId="19" applyFont="1" applyBorder="1" applyAlignment="1">
      <alignment horizontal="center" vertical="center"/>
      <protection/>
    </xf>
    <xf numFmtId="0" fontId="18" fillId="0" borderId="32" xfId="19" applyFont="1" applyBorder="1" applyAlignment="1">
      <alignment horizontal="center" vertical="center" wrapText="1"/>
      <protection/>
    </xf>
    <xf numFmtId="3" fontId="18" fillId="0" borderId="32" xfId="19" applyNumberFormat="1" applyFont="1" applyBorder="1" applyAlignment="1">
      <alignment vertical="center"/>
      <protection/>
    </xf>
    <xf numFmtId="0" fontId="19" fillId="0" borderId="52" xfId="19" applyFont="1" applyBorder="1" applyAlignment="1">
      <alignment horizontal="center"/>
      <protection/>
    </xf>
    <xf numFmtId="0" fontId="21" fillId="0" borderId="7" xfId="19" applyFont="1" applyBorder="1" applyAlignment="1">
      <alignment horizontal="center" vertical="center"/>
      <protection/>
    </xf>
    <xf numFmtId="0" fontId="19" fillId="0" borderId="14" xfId="19" applyFont="1" applyBorder="1" applyAlignment="1">
      <alignment horizontal="center" vertical="center"/>
      <protection/>
    </xf>
    <xf numFmtId="3" fontId="19" fillId="0" borderId="14" xfId="19" applyNumberFormat="1" applyFont="1" applyBorder="1" applyAlignment="1">
      <alignment vertical="center"/>
      <protection/>
    </xf>
    <xf numFmtId="0" fontId="0" fillId="0" borderId="53" xfId="20" applyBorder="1" applyAlignment="1">
      <alignment horizontal="center"/>
      <protection/>
    </xf>
    <xf numFmtId="0" fontId="0" fillId="0" borderId="4" xfId="20" applyBorder="1" applyAlignment="1">
      <alignment horizontal="center"/>
      <protection/>
    </xf>
    <xf numFmtId="3" fontId="18" fillId="0" borderId="0" xfId="19" applyNumberFormat="1" applyFont="1">
      <alignment/>
      <protection/>
    </xf>
    <xf numFmtId="0" fontId="19" fillId="0" borderId="4" xfId="19" applyFont="1" applyBorder="1" applyAlignment="1">
      <alignment horizontal="center"/>
      <protection/>
    </xf>
    <xf numFmtId="0" fontId="20" fillId="0" borderId="52" xfId="19" applyFont="1" applyBorder="1" applyAlignment="1">
      <alignment horizontal="center" vertical="center"/>
      <protection/>
    </xf>
    <xf numFmtId="0" fontId="2" fillId="0" borderId="52" xfId="19" applyBorder="1" applyAlignment="1">
      <alignment vertical="center" wrapText="1"/>
      <protection/>
    </xf>
    <xf numFmtId="0" fontId="2" fillId="0" borderId="52" xfId="19" applyBorder="1" applyAlignment="1">
      <alignment horizontal="center"/>
      <protection/>
    </xf>
    <xf numFmtId="0" fontId="2" fillId="0" borderId="52" xfId="19" applyBorder="1" applyAlignment="1">
      <alignment vertical="center"/>
      <protection/>
    </xf>
    <xf numFmtId="0" fontId="20" fillId="0" borderId="53" xfId="19" applyFont="1" applyBorder="1" applyAlignment="1">
      <alignment horizontal="center" vertical="center"/>
      <protection/>
    </xf>
    <xf numFmtId="0" fontId="2" fillId="0" borderId="53" xfId="19" applyBorder="1" applyAlignment="1">
      <alignment vertical="center"/>
      <protection/>
    </xf>
    <xf numFmtId="49" fontId="2" fillId="0" borderId="53" xfId="19" applyNumberFormat="1" applyBorder="1" applyAlignment="1">
      <alignment horizontal="left" vertical="center"/>
      <protection/>
    </xf>
    <xf numFmtId="0" fontId="2" fillId="0" borderId="14" xfId="19" applyBorder="1" applyAlignment="1">
      <alignment horizontal="center" vertical="center"/>
      <protection/>
    </xf>
    <xf numFmtId="0" fontId="17" fillId="0" borderId="3" xfId="19" applyFont="1" applyBorder="1" applyAlignment="1">
      <alignment horizontal="center" vertical="center"/>
      <protection/>
    </xf>
    <xf numFmtId="0" fontId="2" fillId="0" borderId="52" xfId="19" applyBorder="1" applyAlignment="1">
      <alignment horizontal="center" vertical="center"/>
      <protection/>
    </xf>
    <xf numFmtId="0" fontId="19" fillId="0" borderId="51" xfId="19" applyFont="1" applyBorder="1" applyAlignment="1">
      <alignment horizontal="center"/>
      <protection/>
    </xf>
    <xf numFmtId="0" fontId="2" fillId="0" borderId="4" xfId="19" applyBorder="1" applyAlignment="1">
      <alignment horizontal="center" vertical="center"/>
      <protection/>
    </xf>
    <xf numFmtId="0" fontId="20" fillId="0" borderId="54" xfId="19" applyFont="1" applyBorder="1" applyAlignment="1">
      <alignment horizontal="center" vertical="center"/>
      <protection/>
    </xf>
    <xf numFmtId="49" fontId="2" fillId="0" borderId="54" xfId="19" applyNumberFormat="1" applyBorder="1" applyAlignment="1">
      <alignment horizontal="center" vertical="center"/>
      <protection/>
    </xf>
    <xf numFmtId="0" fontId="2" fillId="0" borderId="54" xfId="19" applyBorder="1" applyAlignment="1">
      <alignment vertical="center"/>
      <protection/>
    </xf>
    <xf numFmtId="3" fontId="2" fillId="0" borderId="54" xfId="19" applyNumberFormat="1" applyBorder="1" applyAlignment="1">
      <alignment vertical="center"/>
      <protection/>
    </xf>
    <xf numFmtId="0" fontId="2" fillId="0" borderId="4" xfId="19" applyBorder="1" applyAlignment="1">
      <alignment horizontal="center"/>
      <protection/>
    </xf>
    <xf numFmtId="0" fontId="18" fillId="0" borderId="7" xfId="19" applyFont="1" applyBorder="1" applyAlignment="1">
      <alignment horizontal="center" vertical="center" wrapText="1"/>
      <protection/>
    </xf>
    <xf numFmtId="0" fontId="19" fillId="0" borderId="36" xfId="19" applyFont="1" applyBorder="1" applyAlignment="1">
      <alignment horizontal="center" vertical="center" wrapText="1"/>
      <protection/>
    </xf>
    <xf numFmtId="0" fontId="19" fillId="0" borderId="16" xfId="19" applyFont="1" applyBorder="1" applyAlignment="1">
      <alignment horizontal="left" vertical="center" wrapText="1"/>
      <protection/>
    </xf>
    <xf numFmtId="0" fontId="18" fillId="0" borderId="7" xfId="19" applyFont="1" applyBorder="1" applyAlignment="1">
      <alignment horizontal="center"/>
      <protection/>
    </xf>
    <xf numFmtId="0" fontId="19" fillId="0" borderId="52" xfId="19" applyFont="1" applyBorder="1" applyAlignment="1">
      <alignment horizontal="center" vertical="center"/>
      <protection/>
    </xf>
    <xf numFmtId="0" fontId="19" fillId="0" borderId="52" xfId="19" applyFont="1" applyBorder="1" applyAlignment="1">
      <alignment horizontal="center" vertical="center" wrapText="1"/>
      <protection/>
    </xf>
    <xf numFmtId="3" fontId="19" fillId="0" borderId="52" xfId="19" applyNumberFormat="1" applyFont="1" applyBorder="1" applyAlignment="1">
      <alignment vertical="center"/>
      <protection/>
    </xf>
    <xf numFmtId="0" fontId="2" fillId="0" borderId="54" xfId="19" applyBorder="1" applyAlignment="1">
      <alignment horizontal="center" vertical="center"/>
      <protection/>
    </xf>
    <xf numFmtId="0" fontId="2" fillId="0" borderId="54" xfId="19" applyBorder="1" applyAlignment="1">
      <alignment vertical="center" wrapText="1"/>
      <protection/>
    </xf>
    <xf numFmtId="0" fontId="2" fillId="0" borderId="14" xfId="19" applyBorder="1" applyAlignment="1">
      <alignment horizontal="center"/>
      <protection/>
    </xf>
    <xf numFmtId="0" fontId="22" fillId="0" borderId="14" xfId="19" applyFont="1" applyBorder="1" applyAlignment="1">
      <alignment horizontal="center" vertical="center"/>
      <protection/>
    </xf>
    <xf numFmtId="0" fontId="22" fillId="0" borderId="4" xfId="19" applyFont="1" applyBorder="1" applyAlignment="1">
      <alignment horizontal="center" vertical="center"/>
      <protection/>
    </xf>
    <xf numFmtId="0" fontId="19" fillId="0" borderId="16" xfId="19" applyFont="1" applyBorder="1" applyAlignment="1">
      <alignment horizontal="center" vertical="center" wrapText="1"/>
      <protection/>
    </xf>
    <xf numFmtId="0" fontId="19" fillId="0" borderId="53" xfId="19" applyFont="1" applyBorder="1" applyAlignment="1">
      <alignment horizontal="center"/>
      <protection/>
    </xf>
    <xf numFmtId="0" fontId="19" fillId="0" borderId="14" xfId="19" applyFont="1" applyBorder="1" applyAlignment="1">
      <alignment horizontal="center" vertical="center" wrapText="1"/>
      <protection/>
    </xf>
    <xf numFmtId="0" fontId="2" fillId="0" borderId="7" xfId="19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49" fontId="2" fillId="0" borderId="36" xfId="19" applyNumberFormat="1" applyBorder="1" applyAlignment="1">
      <alignment horizontal="center" vertical="center"/>
      <protection/>
    </xf>
    <xf numFmtId="0" fontId="19" fillId="0" borderId="36" xfId="19" applyFont="1" applyBorder="1" applyAlignment="1">
      <alignment horizontal="left" vertical="center" wrapText="1"/>
      <protection/>
    </xf>
    <xf numFmtId="3" fontId="2" fillId="0" borderId="36" xfId="19" applyNumberFormat="1" applyBorder="1" applyAlignment="1">
      <alignment vertical="center"/>
      <protection/>
    </xf>
    <xf numFmtId="49" fontId="22" fillId="0" borderId="52" xfId="19" applyNumberFormat="1" applyFont="1" applyBorder="1" applyAlignment="1">
      <alignment horizontal="center" vertical="center"/>
      <protection/>
    </xf>
    <xf numFmtId="0" fontId="22" fillId="0" borderId="4" xfId="19" applyFont="1" applyBorder="1" applyAlignment="1">
      <alignment horizontal="left" vertical="center" wrapText="1"/>
      <protection/>
    </xf>
    <xf numFmtId="0" fontId="22" fillId="0" borderId="54" xfId="19" applyFont="1" applyBorder="1" applyAlignment="1">
      <alignment horizontal="center" vertical="center"/>
      <protection/>
    </xf>
    <xf numFmtId="49" fontId="22" fillId="0" borderId="54" xfId="19" applyNumberFormat="1" applyFont="1" applyBorder="1" applyAlignment="1">
      <alignment horizontal="center" vertical="center"/>
      <protection/>
    </xf>
    <xf numFmtId="0" fontId="22" fillId="0" borderId="54" xfId="19" applyFont="1" applyBorder="1" applyAlignment="1">
      <alignment horizontal="left" vertical="center" wrapText="1"/>
      <protection/>
    </xf>
    <xf numFmtId="49" fontId="22" fillId="0" borderId="4" xfId="19" applyNumberFormat="1" applyFont="1" applyBorder="1" applyAlignment="1">
      <alignment horizontal="center" vertical="center"/>
      <protection/>
    </xf>
    <xf numFmtId="49" fontId="2" fillId="0" borderId="16" xfId="19" applyNumberFormat="1" applyBorder="1" applyAlignment="1">
      <alignment horizontal="center" vertical="center"/>
      <protection/>
    </xf>
    <xf numFmtId="3" fontId="2" fillId="0" borderId="16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19" fillId="0" borderId="4" xfId="19" applyFont="1" applyBorder="1" applyAlignment="1">
      <alignment horizontal="center" vertical="center"/>
      <protection/>
    </xf>
    <xf numFmtId="49" fontId="0" fillId="0" borderId="52" xfId="19" applyNumberFormat="1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52" xfId="19" applyNumberFormat="1" applyFont="1" applyBorder="1" applyAlignment="1">
      <alignment vertical="center"/>
      <protection/>
    </xf>
    <xf numFmtId="3" fontId="0" fillId="0" borderId="4" xfId="19" applyNumberFormat="1" applyFont="1" applyBorder="1" applyAlignment="1">
      <alignment vertical="center"/>
      <protection/>
    </xf>
    <xf numFmtId="0" fontId="19" fillId="0" borderId="51" xfId="19" applyFont="1" applyBorder="1" applyAlignment="1">
      <alignment horizontal="center" vertical="center"/>
      <protection/>
    </xf>
    <xf numFmtId="49" fontId="0" fillId="0" borderId="53" xfId="19" applyNumberFormat="1" applyFont="1" applyBorder="1" applyAlignment="1">
      <alignment horizontal="center" vertical="center"/>
      <protection/>
    </xf>
    <xf numFmtId="0" fontId="0" fillId="0" borderId="51" xfId="19" applyFont="1" applyBorder="1" applyAlignment="1">
      <alignment horizontal="left" vertical="center" wrapText="1"/>
      <protection/>
    </xf>
    <xf numFmtId="3" fontId="0" fillId="0" borderId="53" xfId="19" applyNumberFormat="1" applyFont="1" applyBorder="1" applyAlignment="1">
      <alignment vertical="center"/>
      <protection/>
    </xf>
    <xf numFmtId="3" fontId="0" fillId="0" borderId="51" xfId="19" applyNumberFormat="1" applyFont="1" applyBorder="1" applyAlignment="1">
      <alignment vertical="center"/>
      <protection/>
    </xf>
    <xf numFmtId="0" fontId="19" fillId="0" borderId="53" xfId="19" applyFont="1" applyBorder="1" applyAlignment="1">
      <alignment horizontal="center" vertical="center"/>
      <protection/>
    </xf>
    <xf numFmtId="0" fontId="23" fillId="0" borderId="7" xfId="19" applyFont="1" applyBorder="1" applyAlignment="1">
      <alignment horizontal="center"/>
      <protection/>
    </xf>
    <xf numFmtId="0" fontId="23" fillId="0" borderId="7" xfId="19" applyFont="1" applyBorder="1" applyAlignment="1">
      <alignment horizontal="center" vertical="center"/>
      <protection/>
    </xf>
    <xf numFmtId="3" fontId="23" fillId="0" borderId="7" xfId="19" applyNumberFormat="1" applyFont="1" applyBorder="1" applyAlignment="1">
      <alignment vertical="center"/>
      <protection/>
    </xf>
    <xf numFmtId="0" fontId="23" fillId="0" borderId="0" xfId="19" applyFont="1">
      <alignment/>
      <protection/>
    </xf>
    <xf numFmtId="49" fontId="19" fillId="0" borderId="14" xfId="19" applyNumberFormat="1" applyFont="1" applyBorder="1" applyAlignment="1">
      <alignment horizontal="center" vertical="center"/>
      <protection/>
    </xf>
    <xf numFmtId="3" fontId="19" fillId="0" borderId="0" xfId="19" applyNumberFormat="1" applyFont="1">
      <alignment/>
      <protection/>
    </xf>
    <xf numFmtId="0" fontId="19" fillId="0" borderId="7" xfId="19" applyFont="1" applyBorder="1" applyAlignment="1">
      <alignment horizontal="center" vertical="center"/>
      <protection/>
    </xf>
    <xf numFmtId="3" fontId="21" fillId="0" borderId="7" xfId="19" applyNumberFormat="1" applyFont="1" applyBorder="1" applyAlignment="1">
      <alignment vertical="center"/>
      <protection/>
    </xf>
    <xf numFmtId="0" fontId="21" fillId="0" borderId="0" xfId="19" applyFont="1" applyAlignment="1">
      <alignment vertical="center"/>
      <protection/>
    </xf>
    <xf numFmtId="0" fontId="22" fillId="0" borderId="36" xfId="19" applyFont="1" applyBorder="1" applyAlignment="1">
      <alignment horizontal="center" vertical="center"/>
      <protection/>
    </xf>
    <xf numFmtId="3" fontId="11" fillId="0" borderId="36" xfId="19" applyNumberFormat="1" applyFont="1" applyBorder="1" applyAlignment="1">
      <alignment vertical="center"/>
      <protection/>
    </xf>
    <xf numFmtId="0" fontId="22" fillId="0" borderId="16" xfId="19" applyFont="1" applyBorder="1" applyAlignment="1">
      <alignment horizontal="center" vertical="center"/>
      <protection/>
    </xf>
    <xf numFmtId="3" fontId="11" fillId="0" borderId="16" xfId="19" applyNumberFormat="1" applyFont="1" applyBorder="1" applyAlignment="1">
      <alignment vertical="center"/>
      <protection/>
    </xf>
    <xf numFmtId="0" fontId="19" fillId="0" borderId="14" xfId="19" applyFont="1" applyBorder="1" applyAlignment="1">
      <alignment horizontal="left" vertical="center" wrapText="1"/>
      <protection/>
    </xf>
    <xf numFmtId="0" fontId="22" fillId="0" borderId="52" xfId="19" applyFont="1" applyBorder="1" applyAlignment="1">
      <alignment horizontal="center" vertical="center"/>
      <protection/>
    </xf>
    <xf numFmtId="0" fontId="19" fillId="0" borderId="52" xfId="19" applyFont="1" applyBorder="1" applyAlignment="1">
      <alignment horizontal="left" vertical="center" wrapText="1"/>
      <protection/>
    </xf>
    <xf numFmtId="3" fontId="9" fillId="0" borderId="0" xfId="19" applyNumberFormat="1" applyFont="1">
      <alignment/>
      <protection/>
    </xf>
    <xf numFmtId="0" fontId="9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3" fontId="0" fillId="0" borderId="0" xfId="20" applyNumberFormat="1">
      <alignment/>
      <protection/>
    </xf>
    <xf numFmtId="0" fontId="24" fillId="0" borderId="0" xfId="20" applyFont="1" applyAlignment="1">
      <alignment horizontal="center" vertical="center"/>
      <protection/>
    </xf>
    <xf numFmtId="0" fontId="11" fillId="0" borderId="4" xfId="19" applyFont="1" applyBorder="1" applyAlignment="1">
      <alignment horizontal="right" vertical="center" wrapText="1"/>
      <protection/>
    </xf>
    <xf numFmtId="3" fontId="6" fillId="0" borderId="52" xfId="19" applyNumberFormat="1" applyFont="1" applyBorder="1" applyAlignment="1">
      <alignment vertical="center"/>
      <protection/>
    </xf>
    <xf numFmtId="0" fontId="21" fillId="0" borderId="16" xfId="19" applyFont="1" applyBorder="1" applyAlignment="1">
      <alignment horizontal="center" vertical="center"/>
      <protection/>
    </xf>
    <xf numFmtId="49" fontId="18" fillId="0" borderId="32" xfId="19" applyNumberFormat="1" applyFont="1" applyBorder="1" applyAlignment="1">
      <alignment horizontal="center"/>
      <protection/>
    </xf>
    <xf numFmtId="49" fontId="18" fillId="0" borderId="32" xfId="19" applyNumberFormat="1" applyFont="1" applyBorder="1" applyAlignment="1">
      <alignment horizontal="center" vertical="center"/>
      <protection/>
    </xf>
    <xf numFmtId="0" fontId="17" fillId="0" borderId="36" xfId="19" applyFont="1" applyBorder="1" applyAlignment="1">
      <alignment horizontal="center" vertical="center"/>
      <protection/>
    </xf>
    <xf numFmtId="49" fontId="2" fillId="0" borderId="14" xfId="19" applyNumberFormat="1" applyFont="1" applyBorder="1" applyAlignment="1">
      <alignment horizontal="center" vertical="center"/>
      <protection/>
    </xf>
    <xf numFmtId="0" fontId="2" fillId="0" borderId="51" xfId="19" applyFont="1" applyBorder="1" applyAlignment="1">
      <alignment vertical="center" wrapText="1"/>
      <protection/>
    </xf>
    <xf numFmtId="0" fontId="25" fillId="0" borderId="51" xfId="19" applyFont="1" applyBorder="1" applyAlignment="1">
      <alignment horizontal="right" vertical="center" wrapText="1"/>
      <protection/>
    </xf>
    <xf numFmtId="3" fontId="2" fillId="0" borderId="51" xfId="19" applyNumberFormat="1" applyFont="1" applyBorder="1" applyAlignment="1">
      <alignment horizontal="center" vertical="center"/>
      <protection/>
    </xf>
    <xf numFmtId="3" fontId="2" fillId="0" borderId="51" xfId="19" applyNumberFormat="1" applyBorder="1" applyAlignment="1">
      <alignment horizontal="center" vertical="center"/>
      <protection/>
    </xf>
    <xf numFmtId="3" fontId="19" fillId="0" borderId="4" xfId="19" applyNumberFormat="1" applyFont="1" applyBorder="1" applyAlignment="1">
      <alignment vertical="center"/>
      <protection/>
    </xf>
    <xf numFmtId="0" fontId="2" fillId="0" borderId="53" xfId="19" applyFont="1" applyBorder="1" applyAlignment="1">
      <alignment vertical="center" wrapText="1"/>
      <protection/>
    </xf>
    <xf numFmtId="3" fontId="19" fillId="0" borderId="53" xfId="19" applyNumberFormat="1" applyFont="1" applyBorder="1" applyAlignment="1">
      <alignment vertical="center"/>
      <protection/>
    </xf>
    <xf numFmtId="0" fontId="25" fillId="0" borderId="53" xfId="19" applyFont="1" applyBorder="1" applyAlignment="1">
      <alignment horizontal="right" vertical="center" wrapText="1"/>
      <protection/>
    </xf>
    <xf numFmtId="0" fontId="25" fillId="0" borderId="4" xfId="19" applyFont="1" applyBorder="1" applyAlignment="1">
      <alignment horizontal="right" vertical="center" wrapText="1"/>
      <protection/>
    </xf>
    <xf numFmtId="0" fontId="19" fillId="0" borderId="0" xfId="19" applyFont="1" applyBorder="1" applyAlignment="1">
      <alignment horizontal="center" vertical="center"/>
      <protection/>
    </xf>
    <xf numFmtId="49" fontId="19" fillId="0" borderId="0" xfId="19" applyNumberFormat="1" applyFont="1" applyBorder="1" applyAlignment="1">
      <alignment horizontal="center" vertical="center"/>
      <protection/>
    </xf>
    <xf numFmtId="0" fontId="25" fillId="0" borderId="0" xfId="19" applyFont="1" applyBorder="1" applyAlignment="1">
      <alignment horizontal="right" vertical="center" wrapText="1"/>
      <protection/>
    </xf>
    <xf numFmtId="0" fontId="19" fillId="0" borderId="43" xfId="19" applyFont="1" applyBorder="1" applyAlignment="1">
      <alignment horizontal="center"/>
      <protection/>
    </xf>
    <xf numFmtId="49" fontId="19" fillId="0" borderId="55" xfId="19" applyNumberFormat="1" applyFont="1" applyBorder="1" applyAlignment="1">
      <alignment horizontal="center" vertical="center"/>
      <protection/>
    </xf>
    <xf numFmtId="0" fontId="20" fillId="0" borderId="42" xfId="19" applyFont="1" applyBorder="1" applyAlignment="1">
      <alignment horizontal="center" vertical="center"/>
      <protection/>
    </xf>
    <xf numFmtId="0" fontId="20" fillId="0" borderId="56" xfId="19" applyFont="1" applyBorder="1" applyAlignment="1">
      <alignment horizontal="center" vertical="center"/>
      <protection/>
    </xf>
    <xf numFmtId="0" fontId="19" fillId="0" borderId="24" xfId="19" applyFont="1" applyBorder="1" applyAlignment="1">
      <alignment horizontal="center" vertical="center"/>
      <protection/>
    </xf>
    <xf numFmtId="0" fontId="20" fillId="0" borderId="57" xfId="19" applyFont="1" applyBorder="1" applyAlignment="1">
      <alignment horizontal="center" vertical="center"/>
      <protection/>
    </xf>
    <xf numFmtId="0" fontId="17" fillId="0" borderId="24" xfId="19" applyFont="1" applyBorder="1" applyAlignment="1">
      <alignment horizontal="center" vertical="center"/>
      <protection/>
    </xf>
    <xf numFmtId="0" fontId="2" fillId="0" borderId="43" xfId="19" applyBorder="1" applyAlignment="1">
      <alignment horizontal="center"/>
      <protection/>
    </xf>
    <xf numFmtId="0" fontId="17" fillId="0" borderId="43" xfId="19" applyFont="1" applyBorder="1" applyAlignment="1">
      <alignment horizontal="center" vertical="center"/>
      <protection/>
    </xf>
    <xf numFmtId="0" fontId="18" fillId="0" borderId="25" xfId="19" applyFont="1" applyBorder="1" applyAlignment="1">
      <alignment horizontal="center"/>
      <protection/>
    </xf>
    <xf numFmtId="3" fontId="18" fillId="0" borderId="8" xfId="19" applyNumberFormat="1" applyFont="1" applyBorder="1" applyAlignment="1">
      <alignment vertical="center"/>
      <protection/>
    </xf>
    <xf numFmtId="49" fontId="19" fillId="0" borderId="58" xfId="19" applyNumberFormat="1" applyFont="1" applyBorder="1" applyAlignment="1">
      <alignment horizontal="center" vertical="center"/>
      <protection/>
    </xf>
    <xf numFmtId="49" fontId="2" fillId="0" borderId="42" xfId="19" applyNumberFormat="1" applyBorder="1" applyAlignment="1">
      <alignment horizontal="center" vertical="center"/>
      <protection/>
    </xf>
    <xf numFmtId="3" fontId="20" fillId="0" borderId="53" xfId="19" applyNumberFormat="1" applyFont="1" applyBorder="1" applyAlignment="1">
      <alignment horizontal="center" vertical="center"/>
      <protection/>
    </xf>
    <xf numFmtId="49" fontId="2" fillId="0" borderId="20" xfId="19" applyNumberFormat="1" applyBorder="1" applyAlignment="1">
      <alignment horizontal="center" vertical="center"/>
      <protection/>
    </xf>
    <xf numFmtId="49" fontId="2" fillId="0" borderId="55" xfId="19" applyNumberFormat="1" applyBorder="1" applyAlignment="1">
      <alignment horizontal="center" vertical="center"/>
      <protection/>
    </xf>
    <xf numFmtId="49" fontId="2" fillId="0" borderId="58" xfId="19" applyNumberFormat="1" applyBorder="1" applyAlignment="1">
      <alignment horizontal="center" vertical="center"/>
      <protection/>
    </xf>
    <xf numFmtId="49" fontId="2" fillId="0" borderId="56" xfId="19" applyNumberFormat="1" applyBorder="1" applyAlignment="1">
      <alignment horizontal="center" vertical="center"/>
      <protection/>
    </xf>
    <xf numFmtId="0" fontId="22" fillId="0" borderId="0" xfId="19" applyFont="1" applyBorder="1" applyAlignment="1">
      <alignment horizontal="center" vertical="center"/>
      <protection/>
    </xf>
    <xf numFmtId="0" fontId="19" fillId="0" borderId="21" xfId="19" applyFont="1" applyBorder="1" applyAlignment="1">
      <alignment horizontal="center" vertical="center"/>
      <protection/>
    </xf>
    <xf numFmtId="0" fontId="0" fillId="0" borderId="51" xfId="20" applyBorder="1" applyAlignment="1">
      <alignment horizontal="center"/>
      <protection/>
    </xf>
    <xf numFmtId="0" fontId="0" fillId="0" borderId="43" xfId="20" applyBorder="1" applyAlignment="1">
      <alignment horizontal="center"/>
      <protection/>
    </xf>
    <xf numFmtId="49" fontId="2" fillId="0" borderId="59" xfId="19" applyNumberFormat="1" applyBorder="1" applyAlignment="1">
      <alignment horizontal="center" vertical="center"/>
      <protection/>
    </xf>
    <xf numFmtId="3" fontId="2" fillId="0" borderId="60" xfId="19" applyNumberFormat="1" applyFont="1" applyBorder="1" applyAlignment="1">
      <alignment horizontal="center" vertical="center"/>
      <protection/>
    </xf>
    <xf numFmtId="0" fontId="2" fillId="0" borderId="58" xfId="19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19" fillId="0" borderId="21" xfId="19" applyNumberFormat="1" applyFont="1" applyBorder="1" applyAlignment="1">
      <alignment horizontal="center" vertical="center"/>
      <protection/>
    </xf>
    <xf numFmtId="49" fontId="19" fillId="0" borderId="43" xfId="19" applyNumberFormat="1" applyFont="1" applyBorder="1" applyAlignment="1">
      <alignment horizontal="center"/>
      <protection/>
    </xf>
    <xf numFmtId="0" fontId="19" fillId="0" borderId="21" xfId="19" applyFont="1" applyBorder="1" applyAlignment="1">
      <alignment horizontal="center"/>
      <protection/>
    </xf>
    <xf numFmtId="0" fontId="19" fillId="0" borderId="61" xfId="19" applyFont="1" applyBorder="1" applyAlignment="1">
      <alignment horizontal="center" vertical="center"/>
      <protection/>
    </xf>
    <xf numFmtId="49" fontId="19" fillId="0" borderId="57" xfId="19" applyNumberFormat="1" applyFont="1" applyBorder="1" applyAlignment="1">
      <alignment horizontal="center" vertical="center"/>
      <protection/>
    </xf>
    <xf numFmtId="0" fontId="25" fillId="0" borderId="54" xfId="19" applyFont="1" applyBorder="1" applyAlignment="1">
      <alignment horizontal="right" vertical="center" wrapText="1"/>
      <protection/>
    </xf>
    <xf numFmtId="3" fontId="19" fillId="0" borderId="54" xfId="19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9" fillId="2" borderId="14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left" vertical="center" wrapText="1"/>
    </xf>
    <xf numFmtId="3" fontId="26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27" fillId="0" borderId="16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3" fontId="0" fillId="0" borderId="62" xfId="0" applyNumberFormat="1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63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3" fontId="0" fillId="0" borderId="53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54" xfId="0" applyFont="1" applyBorder="1" applyAlignment="1">
      <alignment horizontal="center" vertical="center"/>
    </xf>
    <xf numFmtId="3" fontId="0" fillId="0" borderId="5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0" fillId="0" borderId="61" xfId="0" applyBorder="1" applyAlignment="1">
      <alignment vertical="center"/>
    </xf>
    <xf numFmtId="0" fontId="9" fillId="2" borderId="4" xfId="21" applyFont="1" applyFill="1" applyBorder="1" applyAlignment="1">
      <alignment horizontal="center" vertical="center" wrapText="1"/>
      <protection/>
    </xf>
    <xf numFmtId="3" fontId="0" fillId="0" borderId="61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61" xfId="0" applyNumberForma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0" fontId="11" fillId="0" borderId="10" xfId="21" applyFont="1" applyFill="1" applyBorder="1" applyAlignment="1">
      <alignment horizontal="left" vertical="center" wrapText="1"/>
      <protection/>
    </xf>
    <xf numFmtId="3" fontId="9" fillId="2" borderId="27" xfId="21" applyNumberFormat="1" applyFont="1" applyFill="1" applyBorder="1" applyAlignment="1">
      <alignment horizontal="center" vertical="center" wrapText="1"/>
      <protection/>
    </xf>
    <xf numFmtId="3" fontId="9" fillId="2" borderId="4" xfId="21" applyNumberFormat="1" applyFont="1" applyFill="1" applyBorder="1" applyAlignment="1">
      <alignment horizontal="center" vertical="center" wrapText="1"/>
      <protection/>
    </xf>
    <xf numFmtId="0" fontId="9" fillId="2" borderId="3" xfId="21" applyFont="1" applyFill="1" applyBorder="1" applyAlignment="1">
      <alignment horizontal="center" vertical="center" wrapText="1"/>
      <protection/>
    </xf>
    <xf numFmtId="0" fontId="2" fillId="0" borderId="32" xfId="21" applyFont="1" applyFill="1" applyBorder="1" applyAlignment="1">
      <alignment horizontal="center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0" fontId="9" fillId="2" borderId="6" xfId="21" applyFont="1" applyFill="1" applyBorder="1" applyAlignment="1">
      <alignment horizontal="center" vertical="center" wrapText="1"/>
      <protection/>
    </xf>
    <xf numFmtId="0" fontId="8" fillId="2" borderId="16" xfId="21" applyFont="1" applyFill="1" applyBorder="1" applyAlignment="1">
      <alignment horizontal="center" vertical="center" wrapText="1"/>
      <protection/>
    </xf>
    <xf numFmtId="0" fontId="8" fillId="2" borderId="3" xfId="21" applyFont="1" applyFill="1" applyBorder="1" applyAlignment="1">
      <alignment horizontal="center" vertical="center" wrapText="1"/>
      <protection/>
    </xf>
    <xf numFmtId="3" fontId="10" fillId="0" borderId="4" xfId="21" applyNumberFormat="1" applyFont="1" applyFill="1" applyBorder="1" applyAlignment="1">
      <alignment horizontal="left" vertical="center" wrapText="1"/>
      <protection/>
    </xf>
    <xf numFmtId="3" fontId="10" fillId="0" borderId="14" xfId="21" applyNumberFormat="1" applyFont="1" applyFill="1" applyBorder="1" applyAlignment="1">
      <alignment horizontal="left" vertical="center" wrapText="1"/>
      <protection/>
    </xf>
    <xf numFmtId="49" fontId="2" fillId="0" borderId="65" xfId="19" applyNumberFormat="1" applyBorder="1" applyAlignment="1">
      <alignment horizontal="center" vertical="center"/>
      <protection/>
    </xf>
    <xf numFmtId="0" fontId="18" fillId="0" borderId="32" xfId="19" applyFont="1" applyBorder="1" applyAlignment="1">
      <alignment horizontal="center"/>
      <protection/>
    </xf>
    <xf numFmtId="3" fontId="2" fillId="0" borderId="51" xfId="19" applyNumberFormat="1" applyFont="1" applyBorder="1" applyAlignment="1">
      <alignment vertical="center"/>
      <protection/>
    </xf>
    <xf numFmtId="49" fontId="19" fillId="0" borderId="20" xfId="19" applyNumberFormat="1" applyFont="1" applyBorder="1" applyAlignment="1">
      <alignment horizontal="center" vertical="center"/>
      <protection/>
    </xf>
    <xf numFmtId="0" fontId="25" fillId="0" borderId="14" xfId="19" applyFont="1" applyBorder="1" applyAlignment="1">
      <alignment horizontal="right" vertical="center" wrapText="1"/>
      <protection/>
    </xf>
    <xf numFmtId="3" fontId="19" fillId="0" borderId="54" xfId="19" applyNumberFormat="1" applyFont="1" applyBorder="1" applyAlignment="1">
      <alignment horizontal="center" vertical="center"/>
      <protection/>
    </xf>
    <xf numFmtId="0" fontId="4" fillId="0" borderId="0" xfId="20" applyFont="1" applyAlignment="1">
      <alignment horizontal="center"/>
      <protection/>
    </xf>
    <xf numFmtId="0" fontId="23" fillId="0" borderId="49" xfId="19" applyFont="1" applyBorder="1" applyAlignment="1">
      <alignment horizontal="right" vertical="center"/>
      <protection/>
    </xf>
    <xf numFmtId="0" fontId="23" fillId="0" borderId="66" xfId="19" applyFont="1" applyBorder="1" applyAlignment="1">
      <alignment horizontal="right" vertical="center"/>
      <protection/>
    </xf>
    <xf numFmtId="0" fontId="23" fillId="0" borderId="50" xfId="19" applyFont="1" applyBorder="1" applyAlignment="1">
      <alignment horizontal="right" vertical="center"/>
      <protection/>
    </xf>
    <xf numFmtId="0" fontId="9" fillId="3" borderId="27" xfId="19" applyFont="1" applyFill="1" applyBorder="1" applyAlignment="1">
      <alignment horizontal="center" vertical="center" wrapText="1"/>
      <protection/>
    </xf>
    <xf numFmtId="0" fontId="9" fillId="3" borderId="32" xfId="19" applyFont="1" applyFill="1" applyBorder="1" applyAlignment="1">
      <alignment horizontal="center" vertical="center"/>
      <protection/>
    </xf>
    <xf numFmtId="0" fontId="9" fillId="3" borderId="45" xfId="19" applyFont="1" applyFill="1" applyBorder="1" applyAlignment="1">
      <alignment horizontal="center" vertical="center"/>
      <protection/>
    </xf>
    <xf numFmtId="0" fontId="9" fillId="3" borderId="31" xfId="19" applyFont="1" applyFill="1" applyBorder="1" applyAlignment="1">
      <alignment horizontal="center" vertical="center"/>
      <protection/>
    </xf>
    <xf numFmtId="0" fontId="9" fillId="3" borderId="27" xfId="19" applyFont="1" applyFill="1" applyBorder="1" applyAlignment="1">
      <alignment horizontal="center" vertical="center"/>
      <protection/>
    </xf>
    <xf numFmtId="0" fontId="2" fillId="0" borderId="67" xfId="2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42" xfId="2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0" fontId="8" fillId="2" borderId="27" xfId="21" applyFont="1" applyFill="1" applyBorder="1" applyAlignment="1">
      <alignment horizontal="center" vertical="center" wrapText="1"/>
      <protection/>
    </xf>
    <xf numFmtId="0" fontId="8" fillId="2" borderId="4" xfId="21" applyFont="1" applyFill="1" applyBorder="1" applyAlignment="1">
      <alignment horizontal="center" vertical="center" wrapText="1"/>
      <protection/>
    </xf>
    <xf numFmtId="0" fontId="8" fillId="2" borderId="37" xfId="21" applyFont="1" applyFill="1" applyBorder="1" applyAlignment="1">
      <alignment horizontal="center" vertical="center" wrapText="1"/>
      <protection/>
    </xf>
    <xf numFmtId="0" fontId="8" fillId="2" borderId="1" xfId="21" applyFont="1" applyFill="1" applyBorder="1" applyAlignment="1">
      <alignment horizontal="center" vertical="center" wrapText="1"/>
      <protection/>
    </xf>
    <xf numFmtId="0" fontId="8" fillId="2" borderId="68" xfId="21" applyFont="1" applyFill="1" applyBorder="1" applyAlignment="1">
      <alignment horizontal="center" vertical="center" wrapText="1"/>
      <protection/>
    </xf>
    <xf numFmtId="0" fontId="9" fillId="2" borderId="69" xfId="21" applyFont="1" applyFill="1" applyBorder="1" applyAlignment="1">
      <alignment horizontal="center" vertical="center" wrapText="1"/>
      <protection/>
    </xf>
    <xf numFmtId="0" fontId="9" fillId="2" borderId="70" xfId="21" applyFont="1" applyFill="1" applyBorder="1" applyAlignment="1">
      <alignment horizontal="center" vertical="center" wrapText="1"/>
      <protection/>
    </xf>
    <xf numFmtId="0" fontId="2" fillId="0" borderId="17" xfId="21" applyFont="1" applyFill="1" applyBorder="1" applyAlignment="1">
      <alignment horizontal="center" vertical="center" wrapText="1"/>
      <protection/>
    </xf>
    <xf numFmtId="0" fontId="2" fillId="0" borderId="35" xfId="21" applyFont="1" applyFill="1" applyBorder="1" applyAlignment="1">
      <alignment horizontal="center" vertical="center" wrapText="1"/>
      <protection/>
    </xf>
    <xf numFmtId="0" fontId="9" fillId="2" borderId="32" xfId="21" applyFont="1" applyFill="1" applyBorder="1" applyAlignment="1">
      <alignment horizontal="center" vertical="center" wrapText="1"/>
      <protection/>
    </xf>
    <xf numFmtId="0" fontId="9" fillId="2" borderId="71" xfId="21" applyFont="1" applyFill="1" applyBorder="1" applyAlignment="1">
      <alignment horizontal="center" vertical="center" wrapText="1"/>
      <protection/>
    </xf>
    <xf numFmtId="0" fontId="4" fillId="0" borderId="0" xfId="21" applyFont="1" applyAlignment="1">
      <alignment horizontal="center" vertical="center" wrapText="1"/>
      <protection/>
    </xf>
    <xf numFmtId="0" fontId="2" fillId="0" borderId="39" xfId="2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0" fontId="0" fillId="0" borderId="12" xfId="21" applyBorder="1">
      <alignment/>
      <protection/>
    </xf>
    <xf numFmtId="0" fontId="0" fillId="0" borderId="35" xfId="21" applyBorder="1">
      <alignment/>
      <protection/>
    </xf>
    <xf numFmtId="0" fontId="11" fillId="0" borderId="72" xfId="21" applyFont="1" applyFill="1" applyBorder="1" applyAlignment="1">
      <alignment horizontal="left" vertical="center" wrapText="1"/>
      <protection/>
    </xf>
    <xf numFmtId="0" fontId="11" fillId="0" borderId="48" xfId="21" applyFont="1" applyFill="1" applyBorder="1" applyAlignment="1">
      <alignment horizontal="left" vertical="center" wrapText="1"/>
      <protection/>
    </xf>
    <xf numFmtId="0" fontId="11" fillId="0" borderId="24" xfId="21" applyFont="1" applyFill="1" applyBorder="1" applyAlignment="1">
      <alignment horizontal="left" vertical="center" wrapText="1"/>
      <protection/>
    </xf>
    <xf numFmtId="0" fontId="8" fillId="0" borderId="73" xfId="21" applyFont="1" applyFill="1" applyBorder="1" applyAlignment="1">
      <alignment horizontal="center" vertical="center" wrapText="1"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8" fillId="0" borderId="68" xfId="21" applyFont="1" applyFill="1" applyBorder="1" applyAlignment="1">
      <alignment horizontal="center" vertical="center" wrapText="1"/>
      <protection/>
    </xf>
    <xf numFmtId="0" fontId="8" fillId="2" borderId="45" xfId="21" applyFont="1" applyFill="1" applyBorder="1" applyAlignment="1">
      <alignment horizontal="center" vertical="center" wrapText="1"/>
      <protection/>
    </xf>
    <xf numFmtId="0" fontId="8" fillId="2" borderId="41" xfId="21" applyFont="1" applyFill="1" applyBorder="1" applyAlignment="1">
      <alignment horizontal="center" vertical="center" wrapText="1"/>
      <protection/>
    </xf>
    <xf numFmtId="0" fontId="8" fillId="0" borderId="49" xfId="21" applyFont="1" applyFill="1" applyBorder="1" applyAlignment="1">
      <alignment horizontal="center" vertical="center" wrapText="1"/>
      <protection/>
    </xf>
    <xf numFmtId="0" fontId="8" fillId="0" borderId="66" xfId="21" applyFont="1" applyFill="1" applyBorder="1" applyAlignment="1">
      <alignment horizontal="center" vertical="center" wrapText="1"/>
      <protection/>
    </xf>
    <xf numFmtId="0" fontId="8" fillId="0" borderId="50" xfId="21" applyFont="1" applyFill="1" applyBorder="1" applyAlignment="1">
      <alignment horizontal="center" vertical="center" wrapText="1"/>
      <protection/>
    </xf>
    <xf numFmtId="0" fontId="11" fillId="0" borderId="74" xfId="21" applyFont="1" applyFill="1" applyBorder="1" applyAlignment="1">
      <alignment horizontal="left" vertical="center" wrapText="1"/>
      <protection/>
    </xf>
    <xf numFmtId="0" fontId="11" fillId="0" borderId="75" xfId="21" applyFont="1" applyFill="1" applyBorder="1" applyAlignment="1">
      <alignment horizontal="left" vertical="center" wrapText="1"/>
      <protection/>
    </xf>
    <xf numFmtId="0" fontId="11" fillId="0" borderId="76" xfId="21" applyFont="1" applyFill="1" applyBorder="1" applyAlignment="1">
      <alignment horizontal="left" vertical="center" wrapText="1"/>
      <protection/>
    </xf>
    <xf numFmtId="0" fontId="11" fillId="0" borderId="77" xfId="21" applyFont="1" applyFill="1" applyBorder="1" applyAlignment="1">
      <alignment horizontal="left" vertical="center" wrapText="1"/>
      <protection/>
    </xf>
    <xf numFmtId="0" fontId="11" fillId="0" borderId="18" xfId="21" applyFont="1" applyFill="1" applyBorder="1" applyAlignment="1">
      <alignment horizontal="left" vertical="center" wrapText="1"/>
      <protection/>
    </xf>
    <xf numFmtId="0" fontId="8" fillId="0" borderId="25" xfId="21" applyFont="1" applyFill="1" applyBorder="1" applyAlignment="1">
      <alignment horizontal="center" vertical="center" wrapText="1"/>
      <protection/>
    </xf>
    <xf numFmtId="0" fontId="8" fillId="0" borderId="7" xfId="21" applyFont="1" applyFill="1" applyBorder="1" applyAlignment="1">
      <alignment horizontal="center" vertical="center" wrapText="1"/>
      <protection/>
    </xf>
    <xf numFmtId="0" fontId="11" fillId="0" borderId="78" xfId="21" applyFont="1" applyFill="1" applyBorder="1" applyAlignment="1">
      <alignment horizontal="left" vertical="center" wrapText="1"/>
      <protection/>
    </xf>
    <xf numFmtId="0" fontId="11" fillId="0" borderId="79" xfId="21" applyFont="1" applyFill="1" applyBorder="1" applyAlignment="1">
      <alignment horizontal="left" vertical="center" wrapText="1"/>
      <protection/>
    </xf>
    <xf numFmtId="0" fontId="11" fillId="0" borderId="80" xfId="21" applyFont="1" applyFill="1" applyBorder="1" applyAlignment="1">
      <alignment horizontal="left" vertical="center" wrapText="1"/>
      <protection/>
    </xf>
    <xf numFmtId="0" fontId="11" fillId="0" borderId="15" xfId="21" applyFont="1" applyFill="1" applyBorder="1" applyAlignment="1">
      <alignment horizontal="left" vertical="center" wrapText="1"/>
      <protection/>
    </xf>
    <xf numFmtId="0" fontId="11" fillId="0" borderId="16" xfId="21" applyFont="1" applyFill="1" applyBorder="1" applyAlignment="1">
      <alignment horizontal="left" vertical="center" wrapText="1"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3" fontId="2" fillId="0" borderId="6" xfId="21" applyNumberFormat="1" applyFont="1" applyFill="1" applyBorder="1" applyAlignment="1">
      <alignment horizontal="center" vertical="center" wrapText="1"/>
      <protection/>
    </xf>
    <xf numFmtId="3" fontId="2" fillId="0" borderId="17" xfId="21" applyNumberFormat="1" applyFont="1" applyFill="1" applyBorder="1" applyAlignment="1">
      <alignment horizontal="center" vertical="center" wrapText="1"/>
      <protection/>
    </xf>
    <xf numFmtId="3" fontId="2" fillId="0" borderId="40" xfId="21" applyNumberFormat="1" applyFont="1" applyFill="1" applyBorder="1" applyAlignment="1">
      <alignment horizontal="center" vertical="center" wrapText="1"/>
      <protection/>
    </xf>
    <xf numFmtId="3" fontId="2" fillId="0" borderId="3" xfId="21" applyNumberFormat="1" applyFont="1" applyFill="1" applyBorder="1" applyAlignment="1">
      <alignment horizontal="center" vertical="center" wrapText="1"/>
      <protection/>
    </xf>
    <xf numFmtId="3" fontId="2" fillId="0" borderId="4" xfId="21" applyNumberFormat="1" applyFont="1" applyFill="1" applyBorder="1" applyAlignment="1">
      <alignment horizontal="center" vertical="center" wrapText="1"/>
      <protection/>
    </xf>
    <xf numFmtId="3" fontId="2" fillId="0" borderId="14" xfId="21" applyNumberFormat="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0" fontId="0" fillId="0" borderId="63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top" wrapText="1"/>
    </xf>
    <xf numFmtId="0" fontId="0" fillId="0" borderId="59" xfId="0" applyFont="1" applyBorder="1" applyAlignment="1">
      <alignment horizontal="left" vertical="top" wrapText="1"/>
    </xf>
    <xf numFmtId="0" fontId="0" fillId="0" borderId="58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0" fillId="0" borderId="81" xfId="0" applyFont="1" applyBorder="1" applyAlignment="1">
      <alignment horizontal="left" vertical="center"/>
    </xf>
    <xf numFmtId="0" fontId="0" fillId="0" borderId="82" xfId="0" applyFont="1" applyBorder="1" applyAlignment="1">
      <alignment horizontal="left" vertical="center"/>
    </xf>
    <xf numFmtId="0" fontId="0" fillId="0" borderId="83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84" xfId="0" applyFont="1" applyBorder="1" applyAlignment="1">
      <alignment horizontal="left" vertical="center"/>
    </xf>
    <xf numFmtId="0" fontId="0" fillId="0" borderId="8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63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9" fillId="3" borderId="86" xfId="0" applyFont="1" applyFill="1" applyBorder="1" applyAlignment="1">
      <alignment horizontal="center" vertical="center"/>
    </xf>
    <xf numFmtId="0" fontId="9" fillId="3" borderId="87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Hyperlink" xfId="17"/>
    <cellStyle name="Normalny_autopoprawka" xfId="18"/>
    <cellStyle name="Normalny_zarz_układ wykonawczy" xfId="19"/>
    <cellStyle name="Normalny_Zarz60_Zał1_Projekt załączników2007" xfId="20"/>
    <cellStyle name="Normalny_Zarz78_Zał1_Projekt załączników2008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Gmina2008\Projekt%202008%20Zarz\Bud&#380;et%202008-U%20XXI_1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0">
        <row r="161">
          <cell r="G161">
            <v>24328339</v>
          </cell>
        </row>
      </sheetData>
      <sheetData sheetId="1">
        <row r="109">
          <cell r="F109">
            <v>25612560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G408"/>
  <sheetViews>
    <sheetView showGridLines="0" zoomScale="75" zoomScaleNormal="75" workbookViewId="0" topLeftCell="A1">
      <selection activeCell="G375" sqref="G375"/>
    </sheetView>
  </sheetViews>
  <sheetFormatPr defaultColWidth="9.00390625" defaultRowHeight="12.75"/>
  <cols>
    <col min="1" max="1" width="5.875" style="149" customWidth="1"/>
    <col min="2" max="2" width="8.125" style="149" customWidth="1"/>
    <col min="3" max="3" width="5.625" style="149" customWidth="1"/>
    <col min="4" max="4" width="49.625" style="150" customWidth="1"/>
    <col min="5" max="5" width="14.375" style="150" customWidth="1"/>
    <col min="6" max="6" width="13.625" style="150" customWidth="1"/>
    <col min="7" max="7" width="11.625" style="150" bestFit="1" customWidth="1"/>
    <col min="8" max="16384" width="9.125" style="150" customWidth="1"/>
  </cols>
  <sheetData>
    <row r="1" ht="9" customHeight="1"/>
    <row r="2" spans="1:6" ht="17.25" customHeight="1">
      <c r="A2" s="401" t="s">
        <v>381</v>
      </c>
      <c r="B2" s="401"/>
      <c r="C2" s="401"/>
      <c r="D2" s="401"/>
      <c r="E2" s="401"/>
      <c r="F2" s="401"/>
    </row>
    <row r="3" spans="1:6" ht="13.5" customHeight="1" thickBot="1">
      <c r="A3" s="151"/>
      <c r="B3" s="151"/>
      <c r="C3" s="151"/>
      <c r="D3" s="151"/>
      <c r="E3" s="151"/>
      <c r="F3" s="151"/>
    </row>
    <row r="4" spans="1:6" s="152" customFormat="1" ht="22.5" customHeight="1">
      <c r="A4" s="407" t="s">
        <v>148</v>
      </c>
      <c r="B4" s="409" t="s">
        <v>149</v>
      </c>
      <c r="C4" s="409" t="s">
        <v>150</v>
      </c>
      <c r="D4" s="409" t="s">
        <v>151</v>
      </c>
      <c r="E4" s="405" t="s">
        <v>152</v>
      </c>
      <c r="F4" s="405" t="s">
        <v>153</v>
      </c>
    </row>
    <row r="5" spans="1:6" s="152" customFormat="1" ht="15" customHeight="1" thickBot="1">
      <c r="A5" s="408"/>
      <c r="B5" s="406"/>
      <c r="C5" s="406"/>
      <c r="D5" s="406"/>
      <c r="E5" s="406"/>
      <c r="F5" s="406"/>
    </row>
    <row r="6" spans="1:6" s="154" customFormat="1" ht="7.5" customHeight="1" thickBot="1">
      <c r="A6" s="300">
        <v>1</v>
      </c>
      <c r="B6" s="300">
        <v>2</v>
      </c>
      <c r="C6" s="300">
        <v>3</v>
      </c>
      <c r="D6" s="300">
        <v>4</v>
      </c>
      <c r="E6" s="300">
        <v>5</v>
      </c>
      <c r="F6" s="300">
        <v>6</v>
      </c>
    </row>
    <row r="7" spans="1:6" s="159" customFormat="1" ht="23.25" customHeight="1" hidden="1" thickBot="1">
      <c r="A7" s="298" t="s">
        <v>154</v>
      </c>
      <c r="B7" s="299"/>
      <c r="C7" s="202"/>
      <c r="D7" s="202" t="s">
        <v>155</v>
      </c>
      <c r="E7" s="204">
        <f>E17+E32</f>
        <v>0</v>
      </c>
      <c r="F7" s="204">
        <f>F17+F32+F8+F26+F28+F30</f>
        <v>0</v>
      </c>
    </row>
    <row r="8" spans="1:6" s="164" customFormat="1" ht="23.25" customHeight="1" hidden="1">
      <c r="A8" s="160"/>
      <c r="B8" s="161" t="s">
        <v>156</v>
      </c>
      <c r="C8" s="162"/>
      <c r="D8" s="162" t="s">
        <v>157</v>
      </c>
      <c r="E8" s="163">
        <f>SUM(E16:E18)</f>
        <v>0</v>
      </c>
      <c r="F8" s="163">
        <f>SUM(F9:F16)</f>
        <v>0</v>
      </c>
    </row>
    <row r="9" spans="1:6" s="170" customFormat="1" ht="16.5" customHeight="1" hidden="1">
      <c r="A9" s="165"/>
      <c r="B9" s="166"/>
      <c r="C9" s="167" t="s">
        <v>158</v>
      </c>
      <c r="D9" s="168" t="s">
        <v>159</v>
      </c>
      <c r="E9" s="169"/>
      <c r="F9" s="169"/>
    </row>
    <row r="10" spans="1:6" s="170" customFormat="1" ht="16.5" customHeight="1" hidden="1">
      <c r="A10" s="165"/>
      <c r="B10" s="171"/>
      <c r="C10" s="172" t="s">
        <v>160</v>
      </c>
      <c r="D10" s="173" t="s">
        <v>161</v>
      </c>
      <c r="E10" s="174"/>
      <c r="F10" s="174"/>
    </row>
    <row r="11" spans="1:6" s="170" customFormat="1" ht="16.5" customHeight="1" hidden="1">
      <c r="A11" s="165"/>
      <c r="B11" s="171"/>
      <c r="C11" s="172" t="s">
        <v>162</v>
      </c>
      <c r="D11" s="173" t="s">
        <v>163</v>
      </c>
      <c r="E11" s="174"/>
      <c r="F11" s="174"/>
    </row>
    <row r="12" spans="1:6" s="170" customFormat="1" ht="16.5" customHeight="1" hidden="1">
      <c r="A12" s="165"/>
      <c r="B12" s="171"/>
      <c r="C12" s="172" t="s">
        <v>164</v>
      </c>
      <c r="D12" s="173" t="s">
        <v>165</v>
      </c>
      <c r="E12" s="174"/>
      <c r="F12" s="174"/>
    </row>
    <row r="13" spans="1:6" s="170" customFormat="1" ht="16.5" customHeight="1" hidden="1">
      <c r="A13" s="165"/>
      <c r="B13" s="171"/>
      <c r="C13" s="172" t="s">
        <v>166</v>
      </c>
      <c r="D13" s="173" t="s">
        <v>167</v>
      </c>
      <c r="E13" s="174"/>
      <c r="F13" s="174"/>
    </row>
    <row r="14" spans="1:6" s="170" customFormat="1" ht="16.5" customHeight="1" hidden="1">
      <c r="A14" s="165"/>
      <c r="B14" s="171"/>
      <c r="C14" s="172" t="s">
        <v>168</v>
      </c>
      <c r="D14" s="173" t="s">
        <v>169</v>
      </c>
      <c r="E14" s="174"/>
      <c r="F14" s="174"/>
    </row>
    <row r="15" spans="1:6" s="170" customFormat="1" ht="16.5" customHeight="1" hidden="1">
      <c r="A15" s="165"/>
      <c r="B15" s="171"/>
      <c r="C15" s="172" t="s">
        <v>170</v>
      </c>
      <c r="D15" s="173" t="s">
        <v>171</v>
      </c>
      <c r="E15" s="174"/>
      <c r="F15" s="174"/>
    </row>
    <row r="16" spans="1:6" s="170" customFormat="1" ht="16.5" customHeight="1" hidden="1">
      <c r="A16" s="175"/>
      <c r="B16" s="171"/>
      <c r="C16" s="176" t="s">
        <v>172</v>
      </c>
      <c r="D16" s="173" t="s">
        <v>173</v>
      </c>
      <c r="E16" s="174"/>
      <c r="F16" s="174"/>
    </row>
    <row r="17" spans="1:6" s="164" customFormat="1" ht="28.5" customHeight="1" hidden="1">
      <c r="A17" s="160"/>
      <c r="B17" s="177" t="s">
        <v>174</v>
      </c>
      <c r="C17" s="178"/>
      <c r="D17" s="297" t="s">
        <v>175</v>
      </c>
      <c r="E17" s="179">
        <f>SUM(E18:E20)</f>
        <v>0</v>
      </c>
      <c r="F17" s="179">
        <f>SUM(F21:F25)</f>
        <v>0</v>
      </c>
    </row>
    <row r="18" spans="1:6" s="170" customFormat="1" ht="21.75" customHeight="1" hidden="1">
      <c r="A18" s="165"/>
      <c r="B18" s="166"/>
      <c r="C18" s="167" t="s">
        <v>176</v>
      </c>
      <c r="D18" s="168" t="s">
        <v>177</v>
      </c>
      <c r="E18" s="169"/>
      <c r="F18" s="169"/>
    </row>
    <row r="19" spans="1:6" s="170" customFormat="1" ht="38.25" hidden="1">
      <c r="A19" s="165"/>
      <c r="B19" s="180"/>
      <c r="C19" s="172" t="s">
        <v>178</v>
      </c>
      <c r="D19" s="181" t="s">
        <v>179</v>
      </c>
      <c r="E19" s="182"/>
      <c r="F19" s="174"/>
    </row>
    <row r="20" spans="1:6" s="170" customFormat="1" ht="38.25" hidden="1">
      <c r="A20" s="175"/>
      <c r="B20" s="183"/>
      <c r="C20" s="183">
        <v>6298</v>
      </c>
      <c r="D20" s="184" t="s">
        <v>180</v>
      </c>
      <c r="E20" s="185"/>
      <c r="F20" s="174"/>
    </row>
    <row r="21" spans="1:6" s="170" customFormat="1" ht="19.5" customHeight="1" hidden="1">
      <c r="A21" s="165"/>
      <c r="B21" s="171"/>
      <c r="C21" s="172" t="s">
        <v>181</v>
      </c>
      <c r="D21" s="181" t="s">
        <v>182</v>
      </c>
      <c r="E21" s="174">
        <v>5000</v>
      </c>
      <c r="F21" s="174"/>
    </row>
    <row r="22" spans="1:6" s="170" customFormat="1" ht="19.5" customHeight="1" hidden="1">
      <c r="A22" s="165"/>
      <c r="B22" s="171"/>
      <c r="C22" s="172"/>
      <c r="D22" s="181"/>
      <c r="E22" s="174"/>
      <c r="F22" s="174"/>
    </row>
    <row r="23" spans="1:6" s="170" customFormat="1" ht="12.75" hidden="1">
      <c r="A23" s="165"/>
      <c r="B23" s="180"/>
      <c r="C23" s="172" t="s">
        <v>183</v>
      </c>
      <c r="D23" s="181" t="s">
        <v>182</v>
      </c>
      <c r="E23" s="182"/>
      <c r="F23" s="174"/>
    </row>
    <row r="24" spans="1:6" s="170" customFormat="1" ht="26.25" customHeight="1" hidden="1">
      <c r="A24" s="175"/>
      <c r="B24" s="183"/>
      <c r="C24" s="183">
        <v>6059</v>
      </c>
      <c r="D24" s="181" t="s">
        <v>182</v>
      </c>
      <c r="E24" s="185"/>
      <c r="F24" s="182"/>
    </row>
    <row r="25" spans="1:6" s="170" customFormat="1" ht="38.25" hidden="1">
      <c r="A25" s="175"/>
      <c r="B25" s="180"/>
      <c r="C25" s="180">
        <v>6210</v>
      </c>
      <c r="D25" s="181" t="s">
        <v>184</v>
      </c>
      <c r="E25" s="169"/>
      <c r="F25" s="169"/>
    </row>
    <row r="26" spans="1:6" s="164" customFormat="1" ht="23.25" customHeight="1" hidden="1">
      <c r="A26" s="175"/>
      <c r="B26" s="177" t="s">
        <v>185</v>
      </c>
      <c r="C26" s="178"/>
      <c r="D26" s="178" t="s">
        <v>186</v>
      </c>
      <c r="E26" s="179">
        <f>E27</f>
        <v>0</v>
      </c>
      <c r="F26" s="179">
        <f>F27</f>
        <v>0</v>
      </c>
    </row>
    <row r="27" spans="1:6" s="170" customFormat="1" ht="19.5" customHeight="1" hidden="1">
      <c r="A27" s="175"/>
      <c r="B27" s="166"/>
      <c r="C27" s="186" t="s">
        <v>170</v>
      </c>
      <c r="D27" s="168" t="s">
        <v>171</v>
      </c>
      <c r="E27" s="169"/>
      <c r="F27" s="169"/>
    </row>
    <row r="28" spans="1:6" s="164" customFormat="1" ht="23.25" customHeight="1" hidden="1">
      <c r="A28" s="175"/>
      <c r="B28" s="177" t="s">
        <v>187</v>
      </c>
      <c r="C28" s="178"/>
      <c r="D28" s="178" t="s">
        <v>188</v>
      </c>
      <c r="E28" s="179">
        <f>E29</f>
        <v>0</v>
      </c>
      <c r="F28" s="179">
        <f>F29</f>
        <v>0</v>
      </c>
    </row>
    <row r="29" spans="1:6" s="170" customFormat="1" ht="19.5" customHeight="1" hidden="1">
      <c r="A29" s="175"/>
      <c r="B29" s="166"/>
      <c r="C29" s="186" t="s">
        <v>189</v>
      </c>
      <c r="D29" s="187" t="s">
        <v>190</v>
      </c>
      <c r="E29" s="169"/>
      <c r="F29" s="169"/>
    </row>
    <row r="30" spans="1:6" s="164" customFormat="1" ht="23.25" customHeight="1" hidden="1">
      <c r="A30" s="175"/>
      <c r="B30" s="177" t="s">
        <v>191</v>
      </c>
      <c r="C30" s="178"/>
      <c r="D30" s="178" t="s">
        <v>192</v>
      </c>
      <c r="E30" s="179">
        <f>E31</f>
        <v>0</v>
      </c>
      <c r="F30" s="179">
        <f>F31</f>
        <v>0</v>
      </c>
    </row>
    <row r="31" spans="1:6" s="170" customFormat="1" ht="19.5" customHeight="1" hidden="1">
      <c r="A31" s="175"/>
      <c r="B31" s="166"/>
      <c r="C31" s="186" t="s">
        <v>181</v>
      </c>
      <c r="D31" s="187" t="s">
        <v>182</v>
      </c>
      <c r="E31" s="169"/>
      <c r="F31" s="169"/>
    </row>
    <row r="32" spans="1:6" s="164" customFormat="1" ht="22.5" customHeight="1" hidden="1">
      <c r="A32" s="188"/>
      <c r="B32" s="177" t="s">
        <v>193</v>
      </c>
      <c r="C32" s="178"/>
      <c r="D32" s="178" t="s">
        <v>194</v>
      </c>
      <c r="E32" s="179">
        <f>E33</f>
        <v>0</v>
      </c>
      <c r="F32" s="179">
        <f>F33</f>
        <v>0</v>
      </c>
    </row>
    <row r="33" spans="1:6" s="170" customFormat="1" ht="19.5" customHeight="1" hidden="1" thickBot="1">
      <c r="A33" s="165"/>
      <c r="B33" s="166"/>
      <c r="C33" s="186" t="s">
        <v>195</v>
      </c>
      <c r="D33" s="168" t="s">
        <v>196</v>
      </c>
      <c r="E33" s="169"/>
      <c r="F33" s="169"/>
    </row>
    <row r="34" spans="1:6" s="159" customFormat="1" ht="22.5" customHeight="1" hidden="1" thickBot="1">
      <c r="A34" s="155" t="s">
        <v>197</v>
      </c>
      <c r="B34" s="156"/>
      <c r="C34" s="157"/>
      <c r="D34" s="157" t="s">
        <v>198</v>
      </c>
      <c r="E34" s="158">
        <f>E35</f>
        <v>0</v>
      </c>
      <c r="F34" s="158">
        <f>F35</f>
        <v>0</v>
      </c>
    </row>
    <row r="35" spans="1:6" s="164" customFormat="1" ht="22.5" customHeight="1" hidden="1">
      <c r="A35" s="160"/>
      <c r="B35" s="161" t="s">
        <v>199</v>
      </c>
      <c r="C35" s="162"/>
      <c r="D35" s="162" t="s">
        <v>200</v>
      </c>
      <c r="E35" s="163">
        <f>E36</f>
        <v>0</v>
      </c>
      <c r="F35" s="163">
        <f>F36</f>
        <v>0</v>
      </c>
    </row>
    <row r="36" spans="1:6" s="170" customFormat="1" ht="59.25" customHeight="1" hidden="1">
      <c r="A36" s="189"/>
      <c r="B36" s="190"/>
      <c r="C36" s="191" t="s">
        <v>201</v>
      </c>
      <c r="D36" s="192" t="s">
        <v>202</v>
      </c>
      <c r="E36" s="193"/>
      <c r="F36" s="193"/>
    </row>
    <row r="37" spans="1:6" s="170" customFormat="1" ht="8.25" customHeight="1" hidden="1">
      <c r="A37" s="194"/>
      <c r="B37" s="195"/>
      <c r="C37" s="196"/>
      <c r="D37" s="197"/>
      <c r="E37" s="198"/>
      <c r="F37" s="198"/>
    </row>
    <row r="38" spans="1:6" s="154" customFormat="1" ht="7.5" customHeight="1" hidden="1">
      <c r="A38" s="199">
        <v>1</v>
      </c>
      <c r="B38" s="199">
        <v>2</v>
      </c>
      <c r="C38" s="199">
        <v>3</v>
      </c>
      <c r="D38" s="199">
        <v>4</v>
      </c>
      <c r="E38" s="199">
        <v>5</v>
      </c>
      <c r="F38" s="199">
        <v>6</v>
      </c>
    </row>
    <row r="39" spans="1:6" s="159" customFormat="1" ht="33.75" customHeight="1" hidden="1" thickBot="1">
      <c r="A39" s="200">
        <v>400</v>
      </c>
      <c r="B39" s="201"/>
      <c r="C39" s="202"/>
      <c r="D39" s="203" t="s">
        <v>203</v>
      </c>
      <c r="E39" s="204">
        <f>E40</f>
        <v>0</v>
      </c>
      <c r="F39" s="204">
        <f>F40</f>
        <v>0</v>
      </c>
    </row>
    <row r="40" spans="1:6" s="164" customFormat="1" ht="22.5" customHeight="1" hidden="1">
      <c r="A40" s="205"/>
      <c r="B40" s="162">
        <v>40002</v>
      </c>
      <c r="C40" s="162"/>
      <c r="D40" s="162" t="s">
        <v>204</v>
      </c>
      <c r="E40" s="163">
        <f>E41</f>
        <v>0</v>
      </c>
      <c r="F40" s="163">
        <f>SUM(F42:F43)</f>
        <v>0</v>
      </c>
    </row>
    <row r="41" spans="1:6" s="170" customFormat="1" ht="19.5" customHeight="1" hidden="1">
      <c r="A41" s="165"/>
      <c r="B41" s="166"/>
      <c r="C41" s="186" t="s">
        <v>176</v>
      </c>
      <c r="D41" s="168" t="s">
        <v>177</v>
      </c>
      <c r="E41" s="185"/>
      <c r="F41" s="169"/>
    </row>
    <row r="42" spans="1:6" s="170" customFormat="1" ht="19.5" customHeight="1" hidden="1">
      <c r="A42" s="165"/>
      <c r="B42" s="171"/>
      <c r="C42" s="176" t="s">
        <v>205</v>
      </c>
      <c r="D42" s="181" t="s">
        <v>206</v>
      </c>
      <c r="E42" s="182"/>
      <c r="F42" s="174"/>
    </row>
    <row r="43" spans="1:6" s="170" customFormat="1" ht="19.5" customHeight="1" hidden="1" thickBot="1">
      <c r="A43" s="165"/>
      <c r="B43" s="171"/>
      <c r="C43" s="176" t="s">
        <v>207</v>
      </c>
      <c r="D43" s="173" t="s">
        <v>208</v>
      </c>
      <c r="E43" s="174"/>
      <c r="F43" s="174"/>
    </row>
    <row r="44" spans="1:6" s="159" customFormat="1" ht="23.25" customHeight="1" hidden="1" thickBot="1">
      <c r="A44" s="157">
        <v>600</v>
      </c>
      <c r="B44" s="206"/>
      <c r="C44" s="157"/>
      <c r="D44" s="157" t="s">
        <v>209</v>
      </c>
      <c r="E44" s="158">
        <f>E47</f>
        <v>0</v>
      </c>
      <c r="F44" s="158">
        <f>F47+F45</f>
        <v>0</v>
      </c>
    </row>
    <row r="45" spans="1:6" s="164" customFormat="1" ht="17.25" customHeight="1" hidden="1">
      <c r="A45" s="205"/>
      <c r="B45" s="207">
        <v>60014</v>
      </c>
      <c r="C45" s="207"/>
      <c r="D45" s="207" t="s">
        <v>210</v>
      </c>
      <c r="E45" s="208">
        <f>E46</f>
        <v>0</v>
      </c>
      <c r="F45" s="208">
        <f>F46</f>
        <v>0</v>
      </c>
    </row>
    <row r="46" spans="1:6" s="170" customFormat="1" ht="26.25" customHeight="1" hidden="1">
      <c r="A46" s="209"/>
      <c r="B46" s="166"/>
      <c r="C46" s="186" t="s">
        <v>211</v>
      </c>
      <c r="D46" s="187" t="s">
        <v>212</v>
      </c>
      <c r="E46" s="169"/>
      <c r="F46" s="169"/>
    </row>
    <row r="47" spans="1:6" s="164" customFormat="1" ht="18" customHeight="1" hidden="1">
      <c r="A47" s="209"/>
      <c r="B47" s="178">
        <v>60016</v>
      </c>
      <c r="C47" s="178"/>
      <c r="D47" s="178" t="s">
        <v>213</v>
      </c>
      <c r="E47" s="179">
        <f>E48</f>
        <v>0</v>
      </c>
      <c r="F47" s="179">
        <f>SUM(F49:F54)</f>
        <v>0</v>
      </c>
    </row>
    <row r="48" spans="1:6" s="170" customFormat="1" ht="26.25" customHeight="1" hidden="1">
      <c r="A48" s="210"/>
      <c r="B48" s="166"/>
      <c r="C48" s="186" t="s">
        <v>214</v>
      </c>
      <c r="D48" s="187" t="s">
        <v>215</v>
      </c>
      <c r="E48" s="185"/>
      <c r="F48" s="169"/>
    </row>
    <row r="49" spans="1:6" s="170" customFormat="1" ht="19.5" customHeight="1" hidden="1">
      <c r="A49" s="165"/>
      <c r="B49" s="171"/>
      <c r="C49" s="172" t="s">
        <v>162</v>
      </c>
      <c r="D49" s="173" t="s">
        <v>163</v>
      </c>
      <c r="E49" s="174"/>
      <c r="F49" s="174"/>
    </row>
    <row r="50" spans="1:6" s="170" customFormat="1" ht="19.5" customHeight="1" hidden="1">
      <c r="A50" s="165"/>
      <c r="B50" s="171"/>
      <c r="C50" s="172" t="s">
        <v>166</v>
      </c>
      <c r="D50" s="173" t="s">
        <v>167</v>
      </c>
      <c r="E50" s="174"/>
      <c r="F50" s="174"/>
    </row>
    <row r="51" spans="1:6" s="170" customFormat="1" ht="19.5" customHeight="1" hidden="1">
      <c r="A51" s="165"/>
      <c r="B51" s="171"/>
      <c r="C51" s="172" t="s">
        <v>168</v>
      </c>
      <c r="D51" s="173" t="s">
        <v>169</v>
      </c>
      <c r="E51" s="174"/>
      <c r="F51" s="174"/>
    </row>
    <row r="52" spans="1:6" s="170" customFormat="1" ht="19.5" customHeight="1" hidden="1">
      <c r="A52" s="165"/>
      <c r="B52" s="171"/>
      <c r="C52" s="172" t="s">
        <v>216</v>
      </c>
      <c r="D52" s="173" t="s">
        <v>217</v>
      </c>
      <c r="E52" s="174"/>
      <c r="F52" s="174"/>
    </row>
    <row r="53" spans="1:6" s="170" customFormat="1" ht="19.5" customHeight="1" hidden="1">
      <c r="A53" s="165"/>
      <c r="B53" s="171"/>
      <c r="C53" s="172" t="s">
        <v>170</v>
      </c>
      <c r="D53" s="173" t="s">
        <v>171</v>
      </c>
      <c r="E53" s="174"/>
      <c r="F53" s="174"/>
    </row>
    <row r="54" spans="1:6" s="170" customFormat="1" ht="19.5" customHeight="1" hidden="1" thickBot="1">
      <c r="A54" s="165"/>
      <c r="B54" s="171"/>
      <c r="C54" s="176" t="s">
        <v>181</v>
      </c>
      <c r="D54" s="173" t="s">
        <v>182</v>
      </c>
      <c r="E54" s="174"/>
      <c r="F54" s="174"/>
    </row>
    <row r="55" spans="1:7" s="159" customFormat="1" ht="22.5" customHeight="1" hidden="1" thickBot="1">
      <c r="A55" s="157">
        <v>700</v>
      </c>
      <c r="B55" s="206"/>
      <c r="C55" s="157"/>
      <c r="D55" s="157" t="s">
        <v>218</v>
      </c>
      <c r="E55" s="158">
        <f>E56</f>
        <v>0</v>
      </c>
      <c r="F55" s="158">
        <f>F56+F68</f>
        <v>0</v>
      </c>
      <c r="G55" s="211"/>
    </row>
    <row r="56" spans="1:6" s="164" customFormat="1" ht="22.5" customHeight="1" hidden="1">
      <c r="A56" s="212"/>
      <c r="B56" s="162">
        <v>70005</v>
      </c>
      <c r="C56" s="162"/>
      <c r="D56" s="162" t="s">
        <v>219</v>
      </c>
      <c r="E56" s="163">
        <f>SUM(E57:E62)</f>
        <v>0</v>
      </c>
      <c r="F56" s="163">
        <f>SUM(F63:F67)</f>
        <v>0</v>
      </c>
    </row>
    <row r="57" spans="1:6" s="170" customFormat="1" ht="25.5" hidden="1">
      <c r="A57" s="175"/>
      <c r="B57" s="213"/>
      <c r="C57" s="167" t="s">
        <v>220</v>
      </c>
      <c r="D57" s="214" t="s">
        <v>221</v>
      </c>
      <c r="E57" s="185"/>
      <c r="F57" s="185"/>
    </row>
    <row r="58" spans="1:6" s="170" customFormat="1" ht="19.5" customHeight="1" hidden="1">
      <c r="A58" s="215"/>
      <c r="B58" s="213"/>
      <c r="C58" s="167" t="s">
        <v>222</v>
      </c>
      <c r="D58" s="216" t="s">
        <v>223</v>
      </c>
      <c r="E58" s="185"/>
      <c r="F58" s="185"/>
    </row>
    <row r="59" spans="1:6" s="170" customFormat="1" ht="51" hidden="1">
      <c r="A59" s="175"/>
      <c r="B59" s="217"/>
      <c r="C59" s="172" t="s">
        <v>201</v>
      </c>
      <c r="D59" s="184" t="s">
        <v>202</v>
      </c>
      <c r="E59" s="182"/>
      <c r="F59" s="174"/>
    </row>
    <row r="60" spans="1:6" s="170" customFormat="1" ht="18.75" customHeight="1" hidden="1" thickBot="1">
      <c r="A60" s="165"/>
      <c r="B60" s="171"/>
      <c r="C60" s="172" t="s">
        <v>195</v>
      </c>
      <c r="D60" s="218" t="s">
        <v>196</v>
      </c>
      <c r="E60" s="182"/>
      <c r="F60" s="174"/>
    </row>
    <row r="61" spans="1:6" s="170" customFormat="1" ht="19.5" customHeight="1" hidden="1">
      <c r="A61" s="165"/>
      <c r="B61" s="171"/>
      <c r="C61" s="172" t="s">
        <v>224</v>
      </c>
      <c r="D61" s="173" t="s">
        <v>225</v>
      </c>
      <c r="E61" s="182"/>
      <c r="F61" s="174"/>
    </row>
    <row r="62" spans="1:6" s="170" customFormat="1" ht="28.5" customHeight="1" hidden="1">
      <c r="A62" s="165"/>
      <c r="B62" s="171"/>
      <c r="C62" s="180">
        <v>6298</v>
      </c>
      <c r="D62" s="181" t="s">
        <v>180</v>
      </c>
      <c r="E62" s="182"/>
      <c r="F62" s="174"/>
    </row>
    <row r="63" spans="1:6" s="170" customFormat="1" ht="19.5" customHeight="1" hidden="1">
      <c r="A63" s="165"/>
      <c r="B63" s="171"/>
      <c r="C63" s="172" t="s">
        <v>170</v>
      </c>
      <c r="D63" s="173" t="s">
        <v>171</v>
      </c>
      <c r="E63" s="174"/>
      <c r="F63" s="174"/>
    </row>
    <row r="64" spans="1:6" s="170" customFormat="1" ht="19.5" customHeight="1" hidden="1">
      <c r="A64" s="175"/>
      <c r="B64" s="171"/>
      <c r="C64" s="172" t="s">
        <v>226</v>
      </c>
      <c r="D64" s="181" t="s">
        <v>227</v>
      </c>
      <c r="E64" s="174"/>
      <c r="F64" s="174"/>
    </row>
    <row r="65" spans="1:6" s="170" customFormat="1" ht="19.5" customHeight="1" hidden="1">
      <c r="A65" s="165"/>
      <c r="B65" s="171"/>
      <c r="C65" s="172" t="s">
        <v>211</v>
      </c>
      <c r="D65" s="173" t="s">
        <v>212</v>
      </c>
      <c r="E65" s="174"/>
      <c r="F65" s="174"/>
    </row>
    <row r="66" spans="1:6" s="170" customFormat="1" ht="19.5" customHeight="1" hidden="1">
      <c r="A66" s="165"/>
      <c r="B66" s="171"/>
      <c r="C66" s="172" t="s">
        <v>228</v>
      </c>
      <c r="D66" s="219" t="s">
        <v>229</v>
      </c>
      <c r="E66" s="174"/>
      <c r="F66" s="174"/>
    </row>
    <row r="67" spans="1:6" s="170" customFormat="1" ht="19.5" customHeight="1" hidden="1">
      <c r="A67" s="175"/>
      <c r="B67" s="171"/>
      <c r="C67" s="176" t="s">
        <v>181</v>
      </c>
      <c r="D67" s="173" t="s">
        <v>182</v>
      </c>
      <c r="E67" s="174"/>
      <c r="F67" s="174"/>
    </row>
    <row r="68" spans="1:6" s="164" customFormat="1" ht="22.5" customHeight="1" hidden="1">
      <c r="A68" s="212"/>
      <c r="B68" s="178">
        <v>70095</v>
      </c>
      <c r="C68" s="178"/>
      <c r="D68" s="178" t="s">
        <v>194</v>
      </c>
      <c r="E68" s="179">
        <f>SUM(E69:E71)</f>
        <v>0</v>
      </c>
      <c r="F68" s="179">
        <f>SUM(F69:F71)</f>
        <v>0</v>
      </c>
    </row>
    <row r="69" spans="1:6" s="170" customFormat="1" ht="19.5" customHeight="1" hidden="1">
      <c r="A69" s="165"/>
      <c r="B69" s="166"/>
      <c r="C69" s="167" t="s">
        <v>207</v>
      </c>
      <c r="D69" s="168" t="s">
        <v>208</v>
      </c>
      <c r="E69" s="169"/>
      <c r="F69" s="169"/>
    </row>
    <row r="70" spans="1:6" s="170" customFormat="1" ht="19.5" customHeight="1" hidden="1">
      <c r="A70" s="165"/>
      <c r="B70" s="171"/>
      <c r="C70" s="172" t="s">
        <v>170</v>
      </c>
      <c r="D70" s="173" t="s">
        <v>171</v>
      </c>
      <c r="E70" s="174"/>
      <c r="F70" s="174"/>
    </row>
    <row r="71" spans="1:6" s="170" customFormat="1" ht="19.5" customHeight="1" hidden="1" thickBot="1">
      <c r="A71" s="165"/>
      <c r="B71" s="171"/>
      <c r="C71" s="176" t="s">
        <v>211</v>
      </c>
      <c r="D71" s="173" t="s">
        <v>212</v>
      </c>
      <c r="E71" s="174"/>
      <c r="F71" s="174"/>
    </row>
    <row r="72" spans="1:6" s="159" customFormat="1" ht="20.25" customHeight="1" hidden="1" thickBot="1">
      <c r="A72" s="157">
        <v>710</v>
      </c>
      <c r="B72" s="206"/>
      <c r="C72" s="157"/>
      <c r="D72" s="157" t="s">
        <v>230</v>
      </c>
      <c r="E72" s="158">
        <f>E78+E73</f>
        <v>0</v>
      </c>
      <c r="F72" s="158">
        <f>F73</f>
        <v>0</v>
      </c>
    </row>
    <row r="73" spans="1:6" s="164" customFormat="1" ht="18.75" customHeight="1" hidden="1">
      <c r="A73" s="212"/>
      <c r="B73" s="162">
        <v>71004</v>
      </c>
      <c r="C73" s="162"/>
      <c r="D73" s="162" t="s">
        <v>231</v>
      </c>
      <c r="E73" s="163"/>
      <c r="F73" s="163">
        <f>F74</f>
        <v>0</v>
      </c>
    </row>
    <row r="74" spans="1:6" s="170" customFormat="1" ht="21.75" customHeight="1" hidden="1">
      <c r="A74" s="189"/>
      <c r="B74" s="220"/>
      <c r="C74" s="191" t="s">
        <v>170</v>
      </c>
      <c r="D74" s="192" t="s">
        <v>171</v>
      </c>
      <c r="E74" s="193"/>
      <c r="F74" s="193"/>
    </row>
    <row r="75" spans="1:6" s="170" customFormat="1" ht="8.25" customHeight="1" hidden="1">
      <c r="A75" s="194"/>
      <c r="B75" s="195"/>
      <c r="C75" s="196"/>
      <c r="D75" s="197"/>
      <c r="E75" s="198"/>
      <c r="F75" s="198"/>
    </row>
    <row r="76" spans="1:6" s="154" customFormat="1" ht="7.5" customHeight="1" hidden="1" thickBot="1">
      <c r="A76" s="221">
        <v>1</v>
      </c>
      <c r="B76" s="221">
        <v>2</v>
      </c>
      <c r="C76" s="221">
        <v>3</v>
      </c>
      <c r="D76" s="221">
        <v>4</v>
      </c>
      <c r="E76" s="221">
        <v>5</v>
      </c>
      <c r="F76" s="221">
        <v>6</v>
      </c>
    </row>
    <row r="77" spans="1:6" s="159" customFormat="1" ht="20.25" customHeight="1" hidden="1" thickBot="1">
      <c r="A77" s="157">
        <v>750</v>
      </c>
      <c r="B77" s="206"/>
      <c r="C77" s="157"/>
      <c r="D77" s="157" t="s">
        <v>232</v>
      </c>
      <c r="E77" s="158">
        <f>E90+E78+E84+E121</f>
        <v>0</v>
      </c>
      <c r="F77" s="158">
        <f>F90+F78+F84+F121</f>
        <v>0</v>
      </c>
    </row>
    <row r="78" spans="1:6" s="164" customFormat="1" ht="18.75" customHeight="1" hidden="1">
      <c r="A78" s="212"/>
      <c r="B78" s="162">
        <v>75011</v>
      </c>
      <c r="C78" s="162"/>
      <c r="D78" s="162" t="s">
        <v>233</v>
      </c>
      <c r="E78" s="163">
        <f>SUM(E79:E80)</f>
        <v>0</v>
      </c>
      <c r="F78" s="163">
        <f>SUM(F81:F83)</f>
        <v>0</v>
      </c>
    </row>
    <row r="79" spans="1:6" s="170" customFormat="1" ht="51" hidden="1">
      <c r="A79" s="175"/>
      <c r="B79" s="222"/>
      <c r="C79" s="167" t="s">
        <v>234</v>
      </c>
      <c r="D79" s="187" t="s">
        <v>235</v>
      </c>
      <c r="E79" s="185"/>
      <c r="F79" s="169"/>
    </row>
    <row r="80" spans="1:6" s="170" customFormat="1" ht="38.25" hidden="1">
      <c r="A80" s="165"/>
      <c r="B80" s="180"/>
      <c r="C80" s="172" t="s">
        <v>236</v>
      </c>
      <c r="D80" s="181" t="s">
        <v>237</v>
      </c>
      <c r="E80" s="182"/>
      <c r="F80" s="174"/>
    </row>
    <row r="81" spans="1:6" s="170" customFormat="1" ht="16.5" customHeight="1" hidden="1">
      <c r="A81" s="165"/>
      <c r="B81" s="171"/>
      <c r="C81" s="172" t="s">
        <v>158</v>
      </c>
      <c r="D81" s="173" t="s">
        <v>159</v>
      </c>
      <c r="E81" s="174"/>
      <c r="F81" s="174"/>
    </row>
    <row r="82" spans="1:6" s="170" customFormat="1" ht="16.5" customHeight="1" hidden="1">
      <c r="A82" s="165"/>
      <c r="B82" s="171"/>
      <c r="C82" s="172" t="s">
        <v>162</v>
      </c>
      <c r="D82" s="173" t="s">
        <v>163</v>
      </c>
      <c r="E82" s="174"/>
      <c r="F82" s="174"/>
    </row>
    <row r="83" spans="1:6" s="170" customFormat="1" ht="16.5" customHeight="1" hidden="1">
      <c r="A83" s="165"/>
      <c r="B83" s="171"/>
      <c r="C83" s="176" t="s">
        <v>164</v>
      </c>
      <c r="D83" s="173" t="s">
        <v>165</v>
      </c>
      <c r="E83" s="174"/>
      <c r="F83" s="174"/>
    </row>
    <row r="84" spans="1:6" s="164" customFormat="1" ht="22.5" customHeight="1" hidden="1">
      <c r="A84" s="223"/>
      <c r="B84" s="178">
        <v>75022</v>
      </c>
      <c r="C84" s="178"/>
      <c r="D84" s="178" t="s">
        <v>238</v>
      </c>
      <c r="E84" s="179"/>
      <c r="F84" s="179">
        <f>SUM(F85:F89)</f>
        <v>0</v>
      </c>
    </row>
    <row r="85" spans="1:6" s="170" customFormat="1" ht="15.75" customHeight="1" hidden="1">
      <c r="A85" s="165"/>
      <c r="B85" s="166"/>
      <c r="C85" s="167" t="s">
        <v>239</v>
      </c>
      <c r="D85" s="168" t="s">
        <v>240</v>
      </c>
      <c r="E85" s="169"/>
      <c r="F85" s="169"/>
    </row>
    <row r="86" spans="1:6" s="170" customFormat="1" ht="15.75" customHeight="1" hidden="1">
      <c r="A86" s="165"/>
      <c r="B86" s="171"/>
      <c r="C86" s="172" t="s">
        <v>168</v>
      </c>
      <c r="D86" s="173" t="s">
        <v>169</v>
      </c>
      <c r="E86" s="174"/>
      <c r="F86" s="174"/>
    </row>
    <row r="87" spans="1:6" s="170" customFormat="1" ht="15.75" customHeight="1" hidden="1">
      <c r="A87" s="165"/>
      <c r="B87" s="171"/>
      <c r="C87" s="172" t="s">
        <v>241</v>
      </c>
      <c r="D87" s="173" t="s">
        <v>242</v>
      </c>
      <c r="E87" s="174"/>
      <c r="F87" s="174"/>
    </row>
    <row r="88" spans="1:6" s="170" customFormat="1" ht="15.75" customHeight="1" hidden="1">
      <c r="A88" s="165"/>
      <c r="B88" s="171"/>
      <c r="C88" s="172" t="s">
        <v>170</v>
      </c>
      <c r="D88" s="173" t="s">
        <v>171</v>
      </c>
      <c r="E88" s="174"/>
      <c r="F88" s="174"/>
    </row>
    <row r="89" spans="1:6" s="170" customFormat="1" ht="15.75" customHeight="1" hidden="1">
      <c r="A89" s="165"/>
      <c r="B89" s="171"/>
      <c r="C89" s="176" t="s">
        <v>243</v>
      </c>
      <c r="D89" s="173" t="s">
        <v>244</v>
      </c>
      <c r="E89" s="174"/>
      <c r="F89" s="174"/>
    </row>
    <row r="90" spans="1:6" s="164" customFormat="1" ht="22.5" customHeight="1" hidden="1">
      <c r="A90" s="223"/>
      <c r="B90" s="178">
        <v>75023</v>
      </c>
      <c r="C90" s="178"/>
      <c r="D90" s="178" t="s">
        <v>245</v>
      </c>
      <c r="E90" s="179">
        <f>SUM(E91:E93)</f>
        <v>0</v>
      </c>
      <c r="F90" s="179">
        <f>SUM(F94:F120)-F114</f>
        <v>0</v>
      </c>
    </row>
    <row r="91" spans="1:6" s="170" customFormat="1" ht="25.5" hidden="1">
      <c r="A91" s="165"/>
      <c r="B91" s="224"/>
      <c r="C91" s="167" t="s">
        <v>246</v>
      </c>
      <c r="D91" s="187" t="s">
        <v>247</v>
      </c>
      <c r="E91" s="185"/>
      <c r="F91" s="169"/>
    </row>
    <row r="92" spans="1:6" s="170" customFormat="1" ht="19.5" customHeight="1" hidden="1">
      <c r="A92" s="175"/>
      <c r="B92" s="183"/>
      <c r="C92" s="172" t="s">
        <v>176</v>
      </c>
      <c r="D92" s="218" t="s">
        <v>177</v>
      </c>
      <c r="E92" s="182"/>
      <c r="F92" s="174"/>
    </row>
    <row r="93" spans="1:6" s="170" customFormat="1" ht="38.25" hidden="1">
      <c r="A93" s="165"/>
      <c r="B93" s="180"/>
      <c r="C93" s="180">
        <v>6298</v>
      </c>
      <c r="D93" s="181" t="s">
        <v>180</v>
      </c>
      <c r="E93" s="182"/>
      <c r="F93" s="174"/>
    </row>
    <row r="94" spans="1:6" s="170" customFormat="1" ht="17.25" customHeight="1" hidden="1">
      <c r="A94" s="165"/>
      <c r="B94" s="171"/>
      <c r="C94" s="172" t="s">
        <v>248</v>
      </c>
      <c r="D94" s="173" t="s">
        <v>249</v>
      </c>
      <c r="E94" s="174"/>
      <c r="F94" s="174"/>
    </row>
    <row r="95" spans="1:6" s="170" customFormat="1" ht="17.25" customHeight="1" hidden="1">
      <c r="A95" s="165"/>
      <c r="B95" s="171"/>
      <c r="C95" s="172" t="s">
        <v>158</v>
      </c>
      <c r="D95" s="173" t="s">
        <v>159</v>
      </c>
      <c r="E95" s="174"/>
      <c r="F95" s="174"/>
    </row>
    <row r="96" spans="1:6" s="170" customFormat="1" ht="17.25" customHeight="1" hidden="1">
      <c r="A96" s="165"/>
      <c r="B96" s="171"/>
      <c r="C96" s="172" t="s">
        <v>160</v>
      </c>
      <c r="D96" s="173" t="s">
        <v>161</v>
      </c>
      <c r="E96" s="174"/>
      <c r="F96" s="174"/>
    </row>
    <row r="97" spans="1:6" s="170" customFormat="1" ht="17.25" customHeight="1" hidden="1">
      <c r="A97" s="165"/>
      <c r="B97" s="171"/>
      <c r="C97" s="172" t="s">
        <v>162</v>
      </c>
      <c r="D97" s="173" t="s">
        <v>163</v>
      </c>
      <c r="E97" s="174"/>
      <c r="F97" s="174"/>
    </row>
    <row r="98" spans="1:6" s="170" customFormat="1" ht="17.25" customHeight="1" hidden="1">
      <c r="A98" s="165"/>
      <c r="B98" s="171"/>
      <c r="C98" s="172" t="s">
        <v>164</v>
      </c>
      <c r="D98" s="173" t="s">
        <v>165</v>
      </c>
      <c r="E98" s="174"/>
      <c r="F98" s="174"/>
    </row>
    <row r="99" spans="1:6" s="170" customFormat="1" ht="17.25" customHeight="1" hidden="1">
      <c r="A99" s="165"/>
      <c r="B99" s="171"/>
      <c r="C99" s="172" t="s">
        <v>250</v>
      </c>
      <c r="D99" s="173" t="s">
        <v>251</v>
      </c>
      <c r="E99" s="174"/>
      <c r="F99" s="174"/>
    </row>
    <row r="100" spans="1:6" s="170" customFormat="1" ht="17.25" customHeight="1" hidden="1">
      <c r="A100" s="165"/>
      <c r="B100" s="171"/>
      <c r="C100" s="172" t="s">
        <v>166</v>
      </c>
      <c r="D100" s="173" t="s">
        <v>167</v>
      </c>
      <c r="E100" s="174"/>
      <c r="F100" s="174"/>
    </row>
    <row r="101" spans="1:6" s="170" customFormat="1" ht="17.25" customHeight="1" hidden="1">
      <c r="A101" s="165"/>
      <c r="B101" s="171"/>
      <c r="C101" s="172" t="s">
        <v>168</v>
      </c>
      <c r="D101" s="173" t="s">
        <v>169</v>
      </c>
      <c r="E101" s="174"/>
      <c r="F101" s="174"/>
    </row>
    <row r="102" spans="1:6" s="170" customFormat="1" ht="17.25" customHeight="1" hidden="1">
      <c r="A102" s="165"/>
      <c r="B102" s="171"/>
      <c r="C102" s="172" t="s">
        <v>207</v>
      </c>
      <c r="D102" s="173" t="s">
        <v>208</v>
      </c>
      <c r="E102" s="174"/>
      <c r="F102" s="174"/>
    </row>
    <row r="103" spans="1:6" s="170" customFormat="1" ht="17.25" customHeight="1" hidden="1">
      <c r="A103" s="165"/>
      <c r="B103" s="171"/>
      <c r="C103" s="172" t="s">
        <v>216</v>
      </c>
      <c r="D103" s="173" t="s">
        <v>217</v>
      </c>
      <c r="E103" s="174"/>
      <c r="F103" s="174"/>
    </row>
    <row r="104" spans="1:6" s="170" customFormat="1" ht="17.25" customHeight="1" hidden="1">
      <c r="A104" s="165"/>
      <c r="B104" s="171"/>
      <c r="C104" s="172" t="s">
        <v>252</v>
      </c>
      <c r="D104" s="173" t="s">
        <v>253</v>
      </c>
      <c r="E104" s="174"/>
      <c r="F104" s="174"/>
    </row>
    <row r="105" spans="1:6" s="170" customFormat="1" ht="17.25" customHeight="1" hidden="1">
      <c r="A105" s="165"/>
      <c r="B105" s="171"/>
      <c r="C105" s="172" t="s">
        <v>170</v>
      </c>
      <c r="D105" s="173" t="s">
        <v>171</v>
      </c>
      <c r="E105" s="174"/>
      <c r="F105" s="174"/>
    </row>
    <row r="106" spans="1:6" s="170" customFormat="1" ht="17.25" customHeight="1" hidden="1">
      <c r="A106" s="165"/>
      <c r="B106" s="171"/>
      <c r="C106" s="172" t="s">
        <v>254</v>
      </c>
      <c r="D106" s="173" t="s">
        <v>255</v>
      </c>
      <c r="E106" s="174"/>
      <c r="F106" s="174"/>
    </row>
    <row r="107" spans="1:6" s="170" customFormat="1" ht="25.5" hidden="1">
      <c r="A107" s="165"/>
      <c r="B107" s="171"/>
      <c r="C107" s="172" t="s">
        <v>256</v>
      </c>
      <c r="D107" s="181" t="s">
        <v>257</v>
      </c>
      <c r="E107" s="174"/>
      <c r="F107" s="174"/>
    </row>
    <row r="108" spans="1:6" s="170" customFormat="1" ht="25.5" hidden="1">
      <c r="A108" s="165"/>
      <c r="B108" s="171"/>
      <c r="C108" s="172" t="s">
        <v>258</v>
      </c>
      <c r="D108" s="181" t="s">
        <v>259</v>
      </c>
      <c r="E108" s="174"/>
      <c r="F108" s="174"/>
    </row>
    <row r="109" spans="1:6" s="170" customFormat="1" ht="25.5" hidden="1">
      <c r="A109" s="165"/>
      <c r="B109" s="171"/>
      <c r="C109" s="172" t="s">
        <v>226</v>
      </c>
      <c r="D109" s="181" t="s">
        <v>227</v>
      </c>
      <c r="E109" s="174"/>
      <c r="F109" s="174"/>
    </row>
    <row r="110" spans="1:6" s="170" customFormat="1" ht="16.5" customHeight="1" hidden="1">
      <c r="A110" s="165"/>
      <c r="B110" s="171"/>
      <c r="C110" s="172" t="s">
        <v>243</v>
      </c>
      <c r="D110" s="173" t="s">
        <v>244</v>
      </c>
      <c r="E110" s="174"/>
      <c r="F110" s="174"/>
    </row>
    <row r="111" spans="1:6" s="170" customFormat="1" ht="16.5" customHeight="1" hidden="1">
      <c r="A111" s="165"/>
      <c r="B111" s="171"/>
      <c r="C111" s="172" t="s">
        <v>211</v>
      </c>
      <c r="D111" s="173" t="s">
        <v>212</v>
      </c>
      <c r="E111" s="174"/>
      <c r="F111" s="174"/>
    </row>
    <row r="112" spans="1:6" s="170" customFormat="1" ht="14.25" customHeight="1" hidden="1">
      <c r="A112" s="189"/>
      <c r="B112" s="225"/>
      <c r="C112" s="226" t="s">
        <v>172</v>
      </c>
      <c r="D112" s="227" t="s">
        <v>173</v>
      </c>
      <c r="E112" s="228"/>
      <c r="F112" s="228"/>
    </row>
    <row r="113" spans="1:6" s="170" customFormat="1" ht="12" customHeight="1" hidden="1">
      <c r="A113" s="194"/>
      <c r="B113" s="195"/>
      <c r="C113" s="196"/>
      <c r="D113" s="197"/>
      <c r="E113" s="198"/>
      <c r="F113" s="198"/>
    </row>
    <row r="114" spans="1:6" s="154" customFormat="1" ht="7.5" customHeight="1" hidden="1">
      <c r="A114" s="199">
        <v>1</v>
      </c>
      <c r="B114" s="199">
        <v>2</v>
      </c>
      <c r="C114" s="199">
        <v>3</v>
      </c>
      <c r="D114" s="199">
        <v>4</v>
      </c>
      <c r="E114" s="199">
        <v>5</v>
      </c>
      <c r="F114" s="199">
        <v>6</v>
      </c>
    </row>
    <row r="115" spans="1:6" s="170" customFormat="1" ht="25.5" hidden="1">
      <c r="A115" s="229"/>
      <c r="B115" s="166"/>
      <c r="C115" s="167" t="s">
        <v>260</v>
      </c>
      <c r="D115" s="187" t="s">
        <v>261</v>
      </c>
      <c r="E115" s="169"/>
      <c r="F115" s="169"/>
    </row>
    <row r="116" spans="1:6" s="170" customFormat="1" ht="25.5" hidden="1">
      <c r="A116" s="165"/>
      <c r="B116" s="171"/>
      <c r="C116" s="172" t="s">
        <v>262</v>
      </c>
      <c r="D116" s="181" t="s">
        <v>263</v>
      </c>
      <c r="E116" s="174"/>
      <c r="F116" s="174"/>
    </row>
    <row r="117" spans="1:6" s="170" customFormat="1" ht="19.5" customHeight="1" hidden="1">
      <c r="A117" s="165"/>
      <c r="B117" s="171"/>
      <c r="C117" s="172" t="s">
        <v>181</v>
      </c>
      <c r="D117" s="173" t="s">
        <v>182</v>
      </c>
      <c r="E117" s="174"/>
      <c r="F117" s="174"/>
    </row>
    <row r="118" spans="1:6" s="170" customFormat="1" ht="12.75" hidden="1">
      <c r="A118" s="165"/>
      <c r="B118" s="171"/>
      <c r="C118" s="172" t="s">
        <v>264</v>
      </c>
      <c r="D118" s="181" t="s">
        <v>265</v>
      </c>
      <c r="E118" s="174"/>
      <c r="F118" s="174"/>
    </row>
    <row r="119" spans="1:6" s="170" customFormat="1" ht="17.25" customHeight="1" hidden="1">
      <c r="A119" s="165"/>
      <c r="B119" s="171"/>
      <c r="C119" s="172" t="s">
        <v>183</v>
      </c>
      <c r="D119" s="173" t="s">
        <v>182</v>
      </c>
      <c r="E119" s="174"/>
      <c r="F119" s="174"/>
    </row>
    <row r="120" spans="1:6" s="170" customFormat="1" ht="17.25" customHeight="1" hidden="1">
      <c r="A120" s="175"/>
      <c r="B120" s="171"/>
      <c r="C120" s="176" t="s">
        <v>266</v>
      </c>
      <c r="D120" s="173" t="s">
        <v>182</v>
      </c>
      <c r="E120" s="174"/>
      <c r="F120" s="174"/>
    </row>
    <row r="121" spans="1:6" s="164" customFormat="1" ht="22.5" customHeight="1" hidden="1">
      <c r="A121" s="223"/>
      <c r="B121" s="178">
        <v>75075</v>
      </c>
      <c r="C121" s="178"/>
      <c r="D121" s="178" t="s">
        <v>267</v>
      </c>
      <c r="E121" s="179"/>
      <c r="F121" s="179">
        <f>SUM(F122:F126)</f>
        <v>0</v>
      </c>
    </row>
    <row r="122" spans="1:6" s="170" customFormat="1" ht="17.25" customHeight="1" hidden="1">
      <c r="A122" s="165"/>
      <c r="B122" s="166"/>
      <c r="C122" s="167" t="s">
        <v>166</v>
      </c>
      <c r="D122" s="168" t="s">
        <v>167</v>
      </c>
      <c r="E122" s="169"/>
      <c r="F122" s="169"/>
    </row>
    <row r="123" spans="1:6" s="170" customFormat="1" ht="17.25" customHeight="1" hidden="1">
      <c r="A123" s="165"/>
      <c r="B123" s="171"/>
      <c r="C123" s="172" t="s">
        <v>168</v>
      </c>
      <c r="D123" s="173" t="s">
        <v>169</v>
      </c>
      <c r="E123" s="174"/>
      <c r="F123" s="174"/>
    </row>
    <row r="124" spans="1:6" s="170" customFormat="1" ht="17.25" customHeight="1" hidden="1">
      <c r="A124" s="165"/>
      <c r="B124" s="171"/>
      <c r="C124" s="172" t="s">
        <v>241</v>
      </c>
      <c r="D124" s="173" t="s">
        <v>242</v>
      </c>
      <c r="E124" s="174"/>
      <c r="F124" s="174"/>
    </row>
    <row r="125" spans="1:6" s="170" customFormat="1" ht="17.25" customHeight="1" hidden="1">
      <c r="A125" s="165"/>
      <c r="B125" s="171"/>
      <c r="C125" s="172" t="s">
        <v>170</v>
      </c>
      <c r="D125" s="173" t="s">
        <v>171</v>
      </c>
      <c r="E125" s="174"/>
      <c r="F125" s="174"/>
    </row>
    <row r="126" spans="1:6" s="170" customFormat="1" ht="17.25" customHeight="1" hidden="1" thickBot="1">
      <c r="A126" s="165"/>
      <c r="B126" s="171"/>
      <c r="C126" s="176" t="s">
        <v>211</v>
      </c>
      <c r="D126" s="173" t="s">
        <v>212</v>
      </c>
      <c r="E126" s="174"/>
      <c r="F126" s="174"/>
    </row>
    <row r="127" spans="1:6" s="159" customFormat="1" ht="45.75" hidden="1" thickBot="1">
      <c r="A127" s="157">
        <v>751</v>
      </c>
      <c r="B127" s="206"/>
      <c r="C127" s="157"/>
      <c r="D127" s="230" t="s">
        <v>268</v>
      </c>
      <c r="E127" s="158">
        <f>E128+E133</f>
        <v>0</v>
      </c>
      <c r="F127" s="158">
        <f>F128+F133</f>
        <v>0</v>
      </c>
    </row>
    <row r="128" spans="1:6" s="164" customFormat="1" ht="28.5" hidden="1">
      <c r="A128" s="212"/>
      <c r="B128" s="162">
        <v>75101</v>
      </c>
      <c r="C128" s="162"/>
      <c r="D128" s="231" t="s">
        <v>269</v>
      </c>
      <c r="E128" s="163">
        <f>E129</f>
        <v>0</v>
      </c>
      <c r="F128" s="163">
        <f>SUM(F130:F132)</f>
        <v>0</v>
      </c>
    </row>
    <row r="129" spans="1:6" s="170" customFormat="1" ht="51" hidden="1">
      <c r="A129" s="175"/>
      <c r="B129" s="222"/>
      <c r="C129" s="167" t="s">
        <v>234</v>
      </c>
      <c r="D129" s="214" t="s">
        <v>235</v>
      </c>
      <c r="E129" s="185"/>
      <c r="F129" s="169"/>
    </row>
    <row r="130" spans="1:6" s="170" customFormat="1" ht="17.25" customHeight="1" hidden="1">
      <c r="A130" s="165"/>
      <c r="B130" s="171"/>
      <c r="C130" s="172" t="s">
        <v>162</v>
      </c>
      <c r="D130" s="173" t="s">
        <v>163</v>
      </c>
      <c r="E130" s="174"/>
      <c r="F130" s="174"/>
    </row>
    <row r="131" spans="1:6" s="170" customFormat="1" ht="17.25" customHeight="1" hidden="1">
      <c r="A131" s="165"/>
      <c r="B131" s="171"/>
      <c r="C131" s="172" t="s">
        <v>164</v>
      </c>
      <c r="D131" s="173" t="s">
        <v>165</v>
      </c>
      <c r="E131" s="174"/>
      <c r="F131" s="174"/>
    </row>
    <row r="132" spans="1:6" s="170" customFormat="1" ht="17.25" customHeight="1" hidden="1">
      <c r="A132" s="165"/>
      <c r="B132" s="171"/>
      <c r="C132" s="176" t="s">
        <v>166</v>
      </c>
      <c r="D132" s="173" t="s">
        <v>167</v>
      </c>
      <c r="E132" s="174"/>
      <c r="F132" s="174"/>
    </row>
    <row r="133" spans="1:6" s="164" customFormat="1" ht="54" customHeight="1" hidden="1">
      <c r="A133" s="223"/>
      <c r="B133" s="178">
        <v>75109</v>
      </c>
      <c r="C133" s="178"/>
      <c r="D133" s="232" t="s">
        <v>270</v>
      </c>
      <c r="E133" s="179">
        <f>E134</f>
        <v>0</v>
      </c>
      <c r="F133" s="179">
        <f>SUM(F135:F141)</f>
        <v>0</v>
      </c>
    </row>
    <row r="134" spans="1:6" s="170" customFormat="1" ht="51.75" hidden="1" thickBot="1">
      <c r="A134" s="165"/>
      <c r="B134" s="224"/>
      <c r="C134" s="186" t="s">
        <v>234</v>
      </c>
      <c r="D134" s="187" t="s">
        <v>235</v>
      </c>
      <c r="E134" s="185"/>
      <c r="F134" s="169"/>
    </row>
    <row r="135" spans="1:6" s="170" customFormat="1" ht="17.25" customHeight="1" hidden="1">
      <c r="A135" s="165"/>
      <c r="B135" s="171"/>
      <c r="C135" s="172" t="s">
        <v>239</v>
      </c>
      <c r="D135" s="173" t="s">
        <v>240</v>
      </c>
      <c r="E135" s="174"/>
      <c r="F135" s="174"/>
    </row>
    <row r="136" spans="1:6" s="170" customFormat="1" ht="17.25" customHeight="1" hidden="1">
      <c r="A136" s="165"/>
      <c r="B136" s="171"/>
      <c r="C136" s="172" t="s">
        <v>162</v>
      </c>
      <c r="D136" s="173" t="s">
        <v>163</v>
      </c>
      <c r="E136" s="174"/>
      <c r="F136" s="174"/>
    </row>
    <row r="137" spans="1:6" s="170" customFormat="1" ht="17.25" customHeight="1" hidden="1">
      <c r="A137" s="165"/>
      <c r="B137" s="171"/>
      <c r="C137" s="172" t="s">
        <v>164</v>
      </c>
      <c r="D137" s="173" t="s">
        <v>165</v>
      </c>
      <c r="E137" s="174"/>
      <c r="F137" s="174"/>
    </row>
    <row r="138" spans="1:6" s="170" customFormat="1" ht="17.25" customHeight="1" hidden="1">
      <c r="A138" s="165"/>
      <c r="B138" s="171"/>
      <c r="C138" s="172" t="s">
        <v>166</v>
      </c>
      <c r="D138" s="173" t="s">
        <v>167</v>
      </c>
      <c r="E138" s="174"/>
      <c r="F138" s="174"/>
    </row>
    <row r="139" spans="1:6" s="170" customFormat="1" ht="17.25" customHeight="1" hidden="1">
      <c r="A139" s="165"/>
      <c r="B139" s="171"/>
      <c r="C139" s="172" t="s">
        <v>168</v>
      </c>
      <c r="D139" s="173" t="s">
        <v>169</v>
      </c>
      <c r="E139" s="174"/>
      <c r="F139" s="174"/>
    </row>
    <row r="140" spans="1:6" s="170" customFormat="1" ht="17.25" customHeight="1" hidden="1">
      <c r="A140" s="165"/>
      <c r="B140" s="171"/>
      <c r="C140" s="172" t="s">
        <v>207</v>
      </c>
      <c r="D140" s="173" t="s">
        <v>208</v>
      </c>
      <c r="E140" s="174"/>
      <c r="F140" s="174"/>
    </row>
    <row r="141" spans="1:6" s="170" customFormat="1" ht="17.25" customHeight="1" hidden="1" thickBot="1">
      <c r="A141" s="165"/>
      <c r="B141" s="171"/>
      <c r="C141" s="176" t="s">
        <v>170</v>
      </c>
      <c r="D141" s="173" t="s">
        <v>171</v>
      </c>
      <c r="E141" s="174"/>
      <c r="F141" s="174"/>
    </row>
    <row r="142" spans="1:6" s="159" customFormat="1" ht="23.25" customHeight="1" hidden="1" thickBot="1">
      <c r="A142" s="233">
        <v>752</v>
      </c>
      <c r="B142" s="206"/>
      <c r="C142" s="157"/>
      <c r="D142" s="230" t="s">
        <v>271</v>
      </c>
      <c r="E142" s="158">
        <f>E143</f>
        <v>0</v>
      </c>
      <c r="F142" s="158">
        <f>F143</f>
        <v>0</v>
      </c>
    </row>
    <row r="143" spans="1:6" s="164" customFormat="1" ht="23.25" customHeight="1" hidden="1">
      <c r="A143" s="205"/>
      <c r="B143" s="234">
        <v>75212</v>
      </c>
      <c r="C143" s="234"/>
      <c r="D143" s="235" t="s">
        <v>272</v>
      </c>
      <c r="E143" s="236">
        <f>SUM(E144:E148)-E146</f>
        <v>0</v>
      </c>
      <c r="F143" s="236">
        <f>SUM(F144:F148)-F146</f>
        <v>0</v>
      </c>
    </row>
    <row r="144" spans="1:6" s="170" customFormat="1" ht="51" hidden="1">
      <c r="A144" s="189"/>
      <c r="B144" s="237"/>
      <c r="C144" s="226" t="s">
        <v>234</v>
      </c>
      <c r="D144" s="238" t="s">
        <v>235</v>
      </c>
      <c r="E144" s="228"/>
      <c r="F144" s="228"/>
    </row>
    <row r="145" spans="1:6" s="170" customFormat="1" ht="12.75" customHeight="1" hidden="1">
      <c r="A145" s="194"/>
      <c r="B145" s="195"/>
      <c r="C145" s="196"/>
      <c r="D145" s="197"/>
      <c r="E145" s="198"/>
      <c r="F145" s="198"/>
    </row>
    <row r="146" spans="1:6" s="154" customFormat="1" ht="7.5" customHeight="1" hidden="1">
      <c r="A146" s="199">
        <v>1</v>
      </c>
      <c r="B146" s="199">
        <v>2</v>
      </c>
      <c r="C146" s="199">
        <v>3</v>
      </c>
      <c r="D146" s="199">
        <v>4</v>
      </c>
      <c r="E146" s="199">
        <v>5</v>
      </c>
      <c r="F146" s="199">
        <v>6</v>
      </c>
    </row>
    <row r="147" spans="1:6" s="170" customFormat="1" ht="39" hidden="1" thickBot="1">
      <c r="A147" s="239"/>
      <c r="B147" s="240"/>
      <c r="C147" s="191" t="s">
        <v>214</v>
      </c>
      <c r="D147" s="192" t="s">
        <v>215</v>
      </c>
      <c r="E147" s="193"/>
      <c r="F147" s="193"/>
    </row>
    <row r="148" spans="1:6" s="170" customFormat="1" ht="16.5" customHeight="1" hidden="1" thickBot="1">
      <c r="A148" s="229"/>
      <c r="B148" s="241"/>
      <c r="C148" s="186" t="s">
        <v>170</v>
      </c>
      <c r="D148" s="187" t="s">
        <v>171</v>
      </c>
      <c r="E148" s="169"/>
      <c r="F148" s="169"/>
    </row>
    <row r="149" spans="1:6" s="159" customFormat="1" ht="30.75" thickBot="1">
      <c r="A149" s="233">
        <v>754</v>
      </c>
      <c r="B149" s="206"/>
      <c r="C149" s="157"/>
      <c r="D149" s="230" t="s">
        <v>273</v>
      </c>
      <c r="E149" s="158">
        <f>E152</f>
        <v>0</v>
      </c>
      <c r="F149" s="158">
        <f>F165+F150+F152+F171</f>
        <v>150000</v>
      </c>
    </row>
    <row r="150" spans="1:6" s="164" customFormat="1" ht="21" customHeight="1" hidden="1">
      <c r="A150" s="205"/>
      <c r="B150" s="162">
        <v>75403</v>
      </c>
      <c r="C150" s="162"/>
      <c r="D150" s="231" t="s">
        <v>274</v>
      </c>
      <c r="E150" s="163">
        <f>E151</f>
        <v>0</v>
      </c>
      <c r="F150" s="163">
        <f>F151</f>
        <v>0</v>
      </c>
    </row>
    <row r="151" spans="1:6" s="170" customFormat="1" ht="21.75" customHeight="1" hidden="1">
      <c r="A151" s="175"/>
      <c r="B151" s="224"/>
      <c r="C151" s="186" t="s">
        <v>168</v>
      </c>
      <c r="D151" s="187" t="s">
        <v>169</v>
      </c>
      <c r="E151" s="169"/>
      <c r="F151" s="169"/>
    </row>
    <row r="152" spans="1:6" s="164" customFormat="1" ht="24" customHeight="1">
      <c r="A152" s="205"/>
      <c r="B152" s="178">
        <v>75412</v>
      </c>
      <c r="C152" s="178"/>
      <c r="D152" s="242" t="s">
        <v>275</v>
      </c>
      <c r="E152" s="179">
        <f>E153</f>
        <v>0</v>
      </c>
      <c r="F152" s="179">
        <f>F153</f>
        <v>150000</v>
      </c>
    </row>
    <row r="153" spans="1:6" s="170" customFormat="1" ht="39" thickBot="1">
      <c r="A153" s="239"/>
      <c r="B153" s="240"/>
      <c r="C153" s="301" t="s">
        <v>382</v>
      </c>
      <c r="D153" s="184" t="s">
        <v>180</v>
      </c>
      <c r="E153" s="193"/>
      <c r="F153" s="193">
        <v>150000</v>
      </c>
    </row>
    <row r="154" spans="1:6" s="170" customFormat="1" ht="16.5" customHeight="1" hidden="1">
      <c r="A154" s="165"/>
      <c r="B154" s="166"/>
      <c r="C154" s="167" t="s">
        <v>239</v>
      </c>
      <c r="D154" s="168" t="s">
        <v>240</v>
      </c>
      <c r="E154" s="169"/>
      <c r="F154" s="169"/>
    </row>
    <row r="155" spans="1:6" s="170" customFormat="1" ht="16.5" customHeight="1" hidden="1">
      <c r="A155" s="165"/>
      <c r="B155" s="171"/>
      <c r="C155" s="172" t="s">
        <v>162</v>
      </c>
      <c r="D155" s="173" t="s">
        <v>163</v>
      </c>
      <c r="E155" s="174"/>
      <c r="F155" s="174"/>
    </row>
    <row r="156" spans="1:6" s="170" customFormat="1" ht="16.5" customHeight="1" hidden="1">
      <c r="A156" s="165"/>
      <c r="B156" s="171"/>
      <c r="C156" s="172" t="s">
        <v>166</v>
      </c>
      <c r="D156" s="173" t="s">
        <v>167</v>
      </c>
      <c r="E156" s="174"/>
      <c r="F156" s="174"/>
    </row>
    <row r="157" spans="1:6" s="170" customFormat="1" ht="16.5" customHeight="1" hidden="1">
      <c r="A157" s="165"/>
      <c r="B157" s="171"/>
      <c r="C157" s="172" t="s">
        <v>168</v>
      </c>
      <c r="D157" s="173" t="s">
        <v>169</v>
      </c>
      <c r="E157" s="174"/>
      <c r="F157" s="174"/>
    </row>
    <row r="158" spans="1:6" s="170" customFormat="1" ht="16.5" customHeight="1" hidden="1">
      <c r="A158" s="165"/>
      <c r="B158" s="171"/>
      <c r="C158" s="172" t="s">
        <v>241</v>
      </c>
      <c r="D158" s="173" t="s">
        <v>242</v>
      </c>
      <c r="E158" s="174"/>
      <c r="F158" s="174"/>
    </row>
    <row r="159" spans="1:6" s="170" customFormat="1" ht="16.5" customHeight="1" hidden="1">
      <c r="A159" s="165"/>
      <c r="B159" s="171"/>
      <c r="C159" s="172" t="s">
        <v>207</v>
      </c>
      <c r="D159" s="173" t="s">
        <v>208</v>
      </c>
      <c r="E159" s="174"/>
      <c r="F159" s="174"/>
    </row>
    <row r="160" spans="1:6" s="170" customFormat="1" ht="16.5" customHeight="1" hidden="1">
      <c r="A160" s="165"/>
      <c r="B160" s="171"/>
      <c r="C160" s="172" t="s">
        <v>216</v>
      </c>
      <c r="D160" s="173" t="s">
        <v>217</v>
      </c>
      <c r="E160" s="174"/>
      <c r="F160" s="174"/>
    </row>
    <row r="161" spans="1:6" s="170" customFormat="1" ht="16.5" customHeight="1" hidden="1">
      <c r="A161" s="165"/>
      <c r="B161" s="171"/>
      <c r="C161" s="172" t="s">
        <v>170</v>
      </c>
      <c r="D161" s="173" t="s">
        <v>171</v>
      </c>
      <c r="E161" s="174"/>
      <c r="F161" s="174"/>
    </row>
    <row r="162" spans="1:6" s="170" customFormat="1" ht="16.5" customHeight="1" hidden="1">
      <c r="A162" s="165"/>
      <c r="B162" s="171"/>
      <c r="C162" s="172" t="s">
        <v>243</v>
      </c>
      <c r="D162" s="173" t="s">
        <v>244</v>
      </c>
      <c r="E162" s="174"/>
      <c r="F162" s="174"/>
    </row>
    <row r="163" spans="1:6" s="170" customFormat="1" ht="16.5" customHeight="1" hidden="1">
      <c r="A163" s="165"/>
      <c r="B163" s="171"/>
      <c r="C163" s="172" t="s">
        <v>211</v>
      </c>
      <c r="D163" s="173" t="s">
        <v>212</v>
      </c>
      <c r="E163" s="174"/>
      <c r="F163" s="174"/>
    </row>
    <row r="164" spans="1:6" s="170" customFormat="1" ht="12.75" hidden="1">
      <c r="A164" s="175"/>
      <c r="B164" s="171"/>
      <c r="C164" s="176" t="s">
        <v>264</v>
      </c>
      <c r="D164" s="181" t="s">
        <v>265</v>
      </c>
      <c r="E164" s="174"/>
      <c r="F164" s="174"/>
    </row>
    <row r="165" spans="1:6" s="164" customFormat="1" ht="21" customHeight="1" hidden="1">
      <c r="A165" s="243"/>
      <c r="B165" s="178">
        <v>75414</v>
      </c>
      <c r="C165" s="178"/>
      <c r="D165" s="242" t="s">
        <v>276</v>
      </c>
      <c r="E165" s="179">
        <f>E166</f>
        <v>0</v>
      </c>
      <c r="F165" s="179">
        <f>SUM(F167:F170)</f>
        <v>0</v>
      </c>
    </row>
    <row r="166" spans="1:6" s="170" customFormat="1" ht="51" hidden="1">
      <c r="A166" s="175"/>
      <c r="B166" s="222"/>
      <c r="C166" s="167" t="s">
        <v>234</v>
      </c>
      <c r="D166" s="214" t="s">
        <v>235</v>
      </c>
      <c r="E166" s="185"/>
      <c r="F166" s="169"/>
    </row>
    <row r="167" spans="1:6" s="170" customFormat="1" ht="19.5" customHeight="1" hidden="1">
      <c r="A167" s="175"/>
      <c r="B167" s="183"/>
      <c r="C167" s="172" t="s">
        <v>168</v>
      </c>
      <c r="D167" s="184" t="s">
        <v>169</v>
      </c>
      <c r="E167" s="182"/>
      <c r="F167" s="174"/>
    </row>
    <row r="168" spans="1:6" s="170" customFormat="1" ht="19.5" customHeight="1" hidden="1">
      <c r="A168" s="175"/>
      <c r="B168" s="183"/>
      <c r="C168" s="172" t="s">
        <v>170</v>
      </c>
      <c r="D168" s="184" t="s">
        <v>171</v>
      </c>
      <c r="E168" s="182"/>
      <c r="F168" s="174"/>
    </row>
    <row r="169" spans="1:6" s="170" customFormat="1" ht="25.5" hidden="1">
      <c r="A169" s="175"/>
      <c r="B169" s="183"/>
      <c r="C169" s="172" t="s">
        <v>258</v>
      </c>
      <c r="D169" s="184" t="s">
        <v>259</v>
      </c>
      <c r="E169" s="182"/>
      <c r="F169" s="174"/>
    </row>
    <row r="170" spans="1:6" s="170" customFormat="1" ht="25.5" hidden="1">
      <c r="A170" s="175"/>
      <c r="B170" s="180"/>
      <c r="C170" s="176" t="s">
        <v>260</v>
      </c>
      <c r="D170" s="181" t="s">
        <v>261</v>
      </c>
      <c r="E170" s="174"/>
      <c r="F170" s="174"/>
    </row>
    <row r="171" spans="1:6" s="164" customFormat="1" ht="21" customHeight="1" hidden="1">
      <c r="A171" s="205"/>
      <c r="B171" s="178">
        <v>75495</v>
      </c>
      <c r="C171" s="178"/>
      <c r="D171" s="242" t="s">
        <v>194</v>
      </c>
      <c r="E171" s="179">
        <f>E172</f>
        <v>0</v>
      </c>
      <c r="F171" s="179">
        <f>F172</f>
        <v>0</v>
      </c>
    </row>
    <row r="172" spans="1:6" s="170" customFormat="1" ht="19.5" customHeight="1" hidden="1" thickBot="1">
      <c r="A172" s="165"/>
      <c r="B172" s="224"/>
      <c r="C172" s="186" t="s">
        <v>168</v>
      </c>
      <c r="D172" s="187" t="s">
        <v>169</v>
      </c>
      <c r="E172" s="169"/>
      <c r="F172" s="169"/>
    </row>
    <row r="173" spans="1:6" s="159" customFormat="1" ht="75.75" hidden="1" thickBot="1">
      <c r="A173" s="157">
        <v>756</v>
      </c>
      <c r="B173" s="157"/>
      <c r="C173" s="157"/>
      <c r="D173" s="230" t="s">
        <v>277</v>
      </c>
      <c r="E173" s="158">
        <f>E174+E176+E186+E197+E200</f>
        <v>0</v>
      </c>
      <c r="F173" s="158">
        <f>F174+F176+F186+F197+F200+F203</f>
        <v>0</v>
      </c>
    </row>
    <row r="174" spans="1:6" s="164" customFormat="1" ht="28.5" hidden="1">
      <c r="A174" s="205"/>
      <c r="B174" s="207">
        <v>75601</v>
      </c>
      <c r="C174" s="207"/>
      <c r="D174" s="244" t="s">
        <v>278</v>
      </c>
      <c r="E174" s="208">
        <f>E175</f>
        <v>0</v>
      </c>
      <c r="F174" s="208">
        <f>F175</f>
        <v>0</v>
      </c>
    </row>
    <row r="175" spans="1:6" s="170" customFormat="1" ht="25.5" hidden="1">
      <c r="A175" s="165"/>
      <c r="B175" s="224"/>
      <c r="C175" s="186" t="s">
        <v>279</v>
      </c>
      <c r="D175" s="187" t="s">
        <v>280</v>
      </c>
      <c r="E175" s="169"/>
      <c r="F175" s="169"/>
    </row>
    <row r="176" spans="1:6" s="164" customFormat="1" ht="42.75" customHeight="1" hidden="1">
      <c r="A176" s="243"/>
      <c r="B176" s="178">
        <v>75615</v>
      </c>
      <c r="C176" s="177"/>
      <c r="D176" s="242" t="s">
        <v>281</v>
      </c>
      <c r="E176" s="179">
        <f>SUM(E177:E185)-E180</f>
        <v>0</v>
      </c>
      <c r="F176" s="179">
        <f>SUM(F177:F185)-F180</f>
        <v>0</v>
      </c>
    </row>
    <row r="177" spans="1:6" s="170" customFormat="1" ht="17.25" customHeight="1" hidden="1">
      <c r="A177" s="165"/>
      <c r="B177" s="224"/>
      <c r="C177" s="167" t="s">
        <v>282</v>
      </c>
      <c r="D177" s="168" t="s">
        <v>283</v>
      </c>
      <c r="E177" s="169"/>
      <c r="F177" s="169"/>
    </row>
    <row r="178" spans="1:6" s="170" customFormat="1" ht="17.25" customHeight="1" hidden="1">
      <c r="A178" s="189"/>
      <c r="B178" s="237"/>
      <c r="C178" s="226" t="s">
        <v>284</v>
      </c>
      <c r="D178" s="227" t="s">
        <v>285</v>
      </c>
      <c r="E178" s="228"/>
      <c r="F178" s="228"/>
    </row>
    <row r="179" spans="1:6" s="170" customFormat="1" ht="8.25" customHeight="1" hidden="1">
      <c r="A179" s="194"/>
      <c r="B179" s="195"/>
      <c r="C179" s="196"/>
      <c r="D179" s="197"/>
      <c r="E179" s="198"/>
      <c r="F179" s="198"/>
    </row>
    <row r="180" spans="1:6" s="154" customFormat="1" ht="7.5" customHeight="1" hidden="1">
      <c r="A180" s="199">
        <v>1</v>
      </c>
      <c r="B180" s="199">
        <v>2</v>
      </c>
      <c r="C180" s="199">
        <v>3</v>
      </c>
      <c r="D180" s="199">
        <v>4</v>
      </c>
      <c r="E180" s="199">
        <v>5</v>
      </c>
      <c r="F180" s="199">
        <v>6</v>
      </c>
    </row>
    <row r="181" spans="1:6" s="170" customFormat="1" ht="17.25" customHeight="1" hidden="1">
      <c r="A181" s="165"/>
      <c r="B181" s="180"/>
      <c r="C181" s="172" t="s">
        <v>286</v>
      </c>
      <c r="D181" s="173" t="s">
        <v>287</v>
      </c>
      <c r="E181" s="174"/>
      <c r="F181" s="174"/>
    </row>
    <row r="182" spans="1:6" s="170" customFormat="1" ht="17.25" customHeight="1" hidden="1">
      <c r="A182" s="175"/>
      <c r="B182" s="183"/>
      <c r="C182" s="172" t="s">
        <v>288</v>
      </c>
      <c r="D182" s="218" t="s">
        <v>289</v>
      </c>
      <c r="E182" s="174"/>
      <c r="F182" s="174"/>
    </row>
    <row r="183" spans="1:6" s="170" customFormat="1" ht="17.25" customHeight="1" hidden="1">
      <c r="A183" s="175"/>
      <c r="B183" s="183"/>
      <c r="C183" s="172" t="s">
        <v>290</v>
      </c>
      <c r="D183" s="218" t="s">
        <v>291</v>
      </c>
      <c r="E183" s="182"/>
      <c r="F183" s="182"/>
    </row>
    <row r="184" spans="1:6" s="170" customFormat="1" ht="17.25" customHeight="1" hidden="1">
      <c r="A184" s="215"/>
      <c r="B184" s="222"/>
      <c r="C184" s="167" t="s">
        <v>222</v>
      </c>
      <c r="D184" s="216" t="s">
        <v>223</v>
      </c>
      <c r="E184" s="169"/>
      <c r="F184" s="169"/>
    </row>
    <row r="185" spans="1:6" s="170" customFormat="1" ht="25.5" hidden="1">
      <c r="A185" s="165"/>
      <c r="B185" s="180"/>
      <c r="C185" s="176" t="s">
        <v>292</v>
      </c>
      <c r="D185" s="181" t="s">
        <v>293</v>
      </c>
      <c r="E185" s="174"/>
      <c r="F185" s="174"/>
    </row>
    <row r="186" spans="1:6" s="164" customFormat="1" ht="60" customHeight="1" hidden="1">
      <c r="A186" s="223"/>
      <c r="B186" s="178">
        <v>75616</v>
      </c>
      <c r="C186" s="177"/>
      <c r="D186" s="242" t="s">
        <v>294</v>
      </c>
      <c r="E186" s="179">
        <f>SUM(E187:E196)</f>
        <v>0</v>
      </c>
      <c r="F186" s="179">
        <f>SUM(F187:F196)</f>
        <v>0</v>
      </c>
    </row>
    <row r="187" spans="1:6" s="170" customFormat="1" ht="16.5" customHeight="1" hidden="1">
      <c r="A187" s="175"/>
      <c r="B187" s="222"/>
      <c r="C187" s="167" t="s">
        <v>282</v>
      </c>
      <c r="D187" s="168" t="s">
        <v>283</v>
      </c>
      <c r="E187" s="169"/>
      <c r="F187" s="169"/>
    </row>
    <row r="188" spans="1:6" s="170" customFormat="1" ht="16.5" customHeight="1" hidden="1">
      <c r="A188" s="165"/>
      <c r="B188" s="180"/>
      <c r="C188" s="172" t="s">
        <v>284</v>
      </c>
      <c r="D188" s="218" t="s">
        <v>285</v>
      </c>
      <c r="E188" s="174"/>
      <c r="F188" s="174"/>
    </row>
    <row r="189" spans="1:6" s="170" customFormat="1" ht="16.5" customHeight="1" hidden="1">
      <c r="A189" s="175"/>
      <c r="B189" s="183"/>
      <c r="C189" s="172" t="s">
        <v>286</v>
      </c>
      <c r="D189" s="173" t="s">
        <v>287</v>
      </c>
      <c r="E189" s="174"/>
      <c r="F189" s="174"/>
    </row>
    <row r="190" spans="1:6" s="170" customFormat="1" ht="16.5" customHeight="1" hidden="1">
      <c r="A190" s="175"/>
      <c r="B190" s="183"/>
      <c r="C190" s="172" t="s">
        <v>288</v>
      </c>
      <c r="D190" s="218" t="s">
        <v>289</v>
      </c>
      <c r="E190" s="174"/>
      <c r="F190" s="174"/>
    </row>
    <row r="191" spans="1:6" s="170" customFormat="1" ht="16.5" customHeight="1" hidden="1">
      <c r="A191" s="175"/>
      <c r="B191" s="183"/>
      <c r="C191" s="172" t="s">
        <v>295</v>
      </c>
      <c r="D191" s="218" t="s">
        <v>296</v>
      </c>
      <c r="E191" s="174"/>
      <c r="F191" s="174"/>
    </row>
    <row r="192" spans="1:6" s="170" customFormat="1" ht="16.5" customHeight="1" hidden="1">
      <c r="A192" s="175"/>
      <c r="B192" s="183"/>
      <c r="C192" s="172" t="s">
        <v>297</v>
      </c>
      <c r="D192" s="218" t="s">
        <v>298</v>
      </c>
      <c r="E192" s="174"/>
      <c r="F192" s="174"/>
    </row>
    <row r="193" spans="1:6" s="170" customFormat="1" ht="25.5" hidden="1">
      <c r="A193" s="215"/>
      <c r="B193" s="222"/>
      <c r="C193" s="167" t="s">
        <v>299</v>
      </c>
      <c r="D193" s="214" t="s">
        <v>300</v>
      </c>
      <c r="E193" s="174"/>
      <c r="F193" s="174"/>
    </row>
    <row r="194" spans="1:6" s="170" customFormat="1" ht="15.75" customHeight="1" hidden="1">
      <c r="A194" s="175"/>
      <c r="B194" s="183"/>
      <c r="C194" s="172" t="s">
        <v>290</v>
      </c>
      <c r="D194" s="218" t="s">
        <v>291</v>
      </c>
      <c r="E194" s="174"/>
      <c r="F194" s="174"/>
    </row>
    <row r="195" spans="1:6" s="170" customFormat="1" ht="15.75" customHeight="1" hidden="1">
      <c r="A195" s="175"/>
      <c r="B195" s="183"/>
      <c r="C195" s="172" t="s">
        <v>222</v>
      </c>
      <c r="D195" s="218" t="s">
        <v>223</v>
      </c>
      <c r="E195" s="174"/>
      <c r="F195" s="174"/>
    </row>
    <row r="196" spans="1:6" s="170" customFormat="1" ht="25.5" hidden="1">
      <c r="A196" s="175"/>
      <c r="B196" s="180"/>
      <c r="C196" s="176" t="s">
        <v>292</v>
      </c>
      <c r="D196" s="181" t="s">
        <v>293</v>
      </c>
      <c r="E196" s="174"/>
      <c r="F196" s="174"/>
    </row>
    <row r="197" spans="1:6" s="164" customFormat="1" ht="42.75" hidden="1">
      <c r="A197" s="243"/>
      <c r="B197" s="178">
        <v>75618</v>
      </c>
      <c r="C197" s="177"/>
      <c r="D197" s="242" t="s">
        <v>301</v>
      </c>
      <c r="E197" s="179">
        <f>SUM(E198:E199)</f>
        <v>0</v>
      </c>
      <c r="F197" s="179">
        <f>SUM(F198:F199)</f>
        <v>0</v>
      </c>
    </row>
    <row r="198" spans="1:6" s="170" customFormat="1" ht="15" customHeight="1" hidden="1">
      <c r="A198" s="165"/>
      <c r="B198" s="224"/>
      <c r="C198" s="167" t="s">
        <v>302</v>
      </c>
      <c r="D198" s="168" t="s">
        <v>298</v>
      </c>
      <c r="E198" s="169"/>
      <c r="F198" s="169"/>
    </row>
    <row r="199" spans="1:6" s="170" customFormat="1" ht="12.75" hidden="1">
      <c r="A199" s="175"/>
      <c r="B199" s="180"/>
      <c r="C199" s="176" t="s">
        <v>303</v>
      </c>
      <c r="D199" s="181" t="s">
        <v>304</v>
      </c>
      <c r="E199" s="174"/>
      <c r="F199" s="174"/>
    </row>
    <row r="200" spans="1:6" s="164" customFormat="1" ht="28.5" hidden="1">
      <c r="A200" s="212"/>
      <c r="B200" s="178">
        <v>75621</v>
      </c>
      <c r="C200" s="177"/>
      <c r="D200" s="242" t="s">
        <v>305</v>
      </c>
      <c r="E200" s="179">
        <f>SUM(E201:E202)</f>
        <v>0</v>
      </c>
      <c r="F200" s="179">
        <f>SUM(F201:F202)</f>
        <v>0</v>
      </c>
    </row>
    <row r="201" spans="1:6" s="170" customFormat="1" ht="19.5" customHeight="1" hidden="1" thickBot="1">
      <c r="A201" s="175"/>
      <c r="B201" s="222"/>
      <c r="C201" s="167" t="s">
        <v>306</v>
      </c>
      <c r="D201" s="216" t="s">
        <v>307</v>
      </c>
      <c r="E201" s="185"/>
      <c r="F201" s="169"/>
    </row>
    <row r="202" spans="1:6" s="170" customFormat="1" ht="19.5" customHeight="1" hidden="1" thickBot="1">
      <c r="A202" s="175"/>
      <c r="B202" s="180"/>
      <c r="C202" s="176" t="s">
        <v>308</v>
      </c>
      <c r="D202" s="173" t="s">
        <v>309</v>
      </c>
      <c r="E202" s="174"/>
      <c r="F202" s="174"/>
    </row>
    <row r="203" spans="1:6" s="164" customFormat="1" ht="28.5" hidden="1">
      <c r="A203" s="212"/>
      <c r="B203" s="178">
        <v>75647</v>
      </c>
      <c r="C203" s="177"/>
      <c r="D203" s="242" t="s">
        <v>310</v>
      </c>
      <c r="E203" s="179">
        <f>SUM(E204:E209)</f>
        <v>0</v>
      </c>
      <c r="F203" s="179">
        <f>SUM(F204:F209)</f>
        <v>0</v>
      </c>
    </row>
    <row r="204" spans="1:6" s="170" customFormat="1" ht="17.25" customHeight="1" hidden="1">
      <c r="A204" s="175"/>
      <c r="B204" s="222"/>
      <c r="C204" s="167" t="s">
        <v>311</v>
      </c>
      <c r="D204" s="216" t="s">
        <v>312</v>
      </c>
      <c r="E204" s="185"/>
      <c r="F204" s="169"/>
    </row>
    <row r="205" spans="1:6" s="170" customFormat="1" ht="17.25" customHeight="1" hidden="1">
      <c r="A205" s="175"/>
      <c r="B205" s="183"/>
      <c r="C205" s="172" t="s">
        <v>162</v>
      </c>
      <c r="D205" s="218" t="s">
        <v>313</v>
      </c>
      <c r="E205" s="182"/>
      <c r="F205" s="174"/>
    </row>
    <row r="206" spans="1:6" s="170" customFormat="1" ht="17.25" customHeight="1" hidden="1">
      <c r="A206" s="175"/>
      <c r="B206" s="183"/>
      <c r="C206" s="172" t="s">
        <v>164</v>
      </c>
      <c r="D206" s="218" t="s">
        <v>165</v>
      </c>
      <c r="E206" s="182"/>
      <c r="F206" s="174"/>
    </row>
    <row r="207" spans="1:6" s="170" customFormat="1" ht="17.25" customHeight="1" hidden="1">
      <c r="A207" s="175"/>
      <c r="B207" s="183"/>
      <c r="C207" s="172" t="s">
        <v>166</v>
      </c>
      <c r="D207" s="218" t="s">
        <v>167</v>
      </c>
      <c r="E207" s="182"/>
      <c r="F207" s="174"/>
    </row>
    <row r="208" spans="1:6" s="170" customFormat="1" ht="17.25" customHeight="1" hidden="1">
      <c r="A208" s="175"/>
      <c r="B208" s="183"/>
      <c r="C208" s="172" t="s">
        <v>168</v>
      </c>
      <c r="D208" s="218" t="s">
        <v>169</v>
      </c>
      <c r="E208" s="182"/>
      <c r="F208" s="174"/>
    </row>
    <row r="209" spans="1:6" s="170" customFormat="1" ht="17.25" customHeight="1" hidden="1" thickBot="1">
      <c r="A209" s="165"/>
      <c r="B209" s="180"/>
      <c r="C209" s="176" t="s">
        <v>170</v>
      </c>
      <c r="D209" s="173" t="s">
        <v>171</v>
      </c>
      <c r="E209" s="174"/>
      <c r="F209" s="174"/>
    </row>
    <row r="210" spans="1:6" s="170" customFormat="1" ht="19.5" customHeight="1" hidden="1" thickBot="1">
      <c r="A210" s="206">
        <v>757</v>
      </c>
      <c r="B210" s="245"/>
      <c r="C210" s="246"/>
      <c r="D210" s="157" t="s">
        <v>314</v>
      </c>
      <c r="E210" s="158">
        <f>E211</f>
        <v>0</v>
      </c>
      <c r="F210" s="158">
        <f>F211</f>
        <v>0</v>
      </c>
    </row>
    <row r="211" spans="1:6" s="170" customFormat="1" ht="30.75" customHeight="1" hidden="1">
      <c r="A211" s="229"/>
      <c r="B211" s="162">
        <v>75702</v>
      </c>
      <c r="C211" s="247"/>
      <c r="D211" s="248" t="s">
        <v>315</v>
      </c>
      <c r="E211" s="249">
        <f>E213</f>
        <v>0</v>
      </c>
      <c r="F211" s="249">
        <f>SUM(F212:F213)</f>
        <v>0</v>
      </c>
    </row>
    <row r="212" spans="1:6" s="170" customFormat="1" ht="20.25" customHeight="1" hidden="1">
      <c r="A212" s="165"/>
      <c r="B212" s="241"/>
      <c r="C212" s="250" t="s">
        <v>170</v>
      </c>
      <c r="D212" s="251" t="s">
        <v>171</v>
      </c>
      <c r="E212" s="169"/>
      <c r="F212" s="169"/>
    </row>
    <row r="213" spans="1:6" s="170" customFormat="1" ht="42.75" hidden="1">
      <c r="A213" s="189"/>
      <c r="B213" s="252"/>
      <c r="C213" s="253" t="s">
        <v>316</v>
      </c>
      <c r="D213" s="254" t="s">
        <v>317</v>
      </c>
      <c r="E213" s="228"/>
      <c r="F213" s="228"/>
    </row>
    <row r="214" spans="1:6" s="170" customFormat="1" ht="15" customHeight="1" hidden="1">
      <c r="A214" s="194"/>
      <c r="B214" s="195"/>
      <c r="C214" s="196"/>
      <c r="D214" s="197"/>
      <c r="E214" s="198"/>
      <c r="F214" s="198"/>
    </row>
    <row r="215" spans="1:6" s="154" customFormat="1" ht="7.5" customHeight="1" hidden="1" thickBot="1">
      <c r="A215" s="221">
        <v>1</v>
      </c>
      <c r="B215" s="221">
        <v>2</v>
      </c>
      <c r="C215" s="221">
        <v>3</v>
      </c>
      <c r="D215" s="221">
        <v>4</v>
      </c>
      <c r="E215" s="221">
        <v>5</v>
      </c>
      <c r="F215" s="221">
        <v>6</v>
      </c>
    </row>
    <row r="216" spans="1:6" s="170" customFormat="1" ht="19.5" customHeight="1" thickBot="1">
      <c r="A216" s="206">
        <v>758</v>
      </c>
      <c r="B216" s="245"/>
      <c r="C216" s="246"/>
      <c r="D216" s="157" t="s">
        <v>318</v>
      </c>
      <c r="E216" s="158">
        <f>E217+E219+E225+E221</f>
        <v>238901</v>
      </c>
      <c r="F216" s="158">
        <f>F217+F219+F225+F221+F223</f>
        <v>0</v>
      </c>
    </row>
    <row r="217" spans="1:6" s="170" customFormat="1" ht="28.5">
      <c r="A217" s="229"/>
      <c r="B217" s="162">
        <v>75801</v>
      </c>
      <c r="C217" s="247"/>
      <c r="D217" s="248" t="s">
        <v>319</v>
      </c>
      <c r="E217" s="249">
        <f>E218</f>
        <v>238901</v>
      </c>
      <c r="F217" s="249">
        <f>F218</f>
        <v>0</v>
      </c>
    </row>
    <row r="218" spans="1:6" s="170" customFormat="1" ht="20.25" customHeight="1" thickBot="1">
      <c r="A218" s="165"/>
      <c r="B218" s="241"/>
      <c r="C218" s="255" t="s">
        <v>320</v>
      </c>
      <c r="D218" s="251" t="s">
        <v>321</v>
      </c>
      <c r="E218" s="169">
        <v>238901</v>
      </c>
      <c r="F218" s="169"/>
    </row>
    <row r="219" spans="1:6" s="170" customFormat="1" ht="14.25" hidden="1">
      <c r="A219" s="165"/>
      <c r="B219" s="178">
        <v>75807</v>
      </c>
      <c r="C219" s="256"/>
      <c r="D219" s="242" t="s">
        <v>322</v>
      </c>
      <c r="E219" s="257">
        <f>E220</f>
        <v>0</v>
      </c>
      <c r="F219" s="257">
        <f>F220</f>
        <v>0</v>
      </c>
    </row>
    <row r="220" spans="1:6" s="170" customFormat="1" ht="20.25" customHeight="1" hidden="1">
      <c r="A220" s="165"/>
      <c r="B220" s="241"/>
      <c r="C220" s="255" t="s">
        <v>320</v>
      </c>
      <c r="D220" s="251" t="s">
        <v>321</v>
      </c>
      <c r="E220" s="169"/>
      <c r="F220" s="169"/>
    </row>
    <row r="221" spans="1:6" s="170" customFormat="1" ht="21" customHeight="1" hidden="1">
      <c r="A221" s="165"/>
      <c r="B221" s="178">
        <v>75814</v>
      </c>
      <c r="C221" s="256"/>
      <c r="D221" s="242" t="s">
        <v>323</v>
      </c>
      <c r="E221" s="257">
        <f>E222</f>
        <v>0</v>
      </c>
      <c r="F221" s="257">
        <f>F222</f>
        <v>0</v>
      </c>
    </row>
    <row r="222" spans="1:6" s="170" customFormat="1" ht="20.25" customHeight="1" hidden="1" thickBot="1">
      <c r="A222" s="165"/>
      <c r="B222" s="241"/>
      <c r="C222" s="255" t="s">
        <v>176</v>
      </c>
      <c r="D222" s="251" t="s">
        <v>177</v>
      </c>
      <c r="E222" s="169"/>
      <c r="F222" s="169"/>
    </row>
    <row r="223" spans="1:6" s="170" customFormat="1" ht="21" customHeight="1" hidden="1">
      <c r="A223" s="165"/>
      <c r="B223" s="178">
        <v>75818</v>
      </c>
      <c r="C223" s="256"/>
      <c r="D223" s="242" t="s">
        <v>324</v>
      </c>
      <c r="E223" s="257">
        <f>E224</f>
        <v>0</v>
      </c>
      <c r="F223" s="257">
        <f>F224</f>
        <v>0</v>
      </c>
    </row>
    <row r="224" spans="1:6" s="170" customFormat="1" ht="20.25" customHeight="1" hidden="1">
      <c r="A224" s="165"/>
      <c r="B224" s="241"/>
      <c r="C224" s="255" t="s">
        <v>325</v>
      </c>
      <c r="D224" s="251" t="s">
        <v>326</v>
      </c>
      <c r="E224" s="169"/>
      <c r="F224" s="169"/>
    </row>
    <row r="225" spans="1:6" s="170" customFormat="1" ht="14.25" hidden="1">
      <c r="A225" s="165"/>
      <c r="B225" s="178">
        <v>75831</v>
      </c>
      <c r="C225" s="256"/>
      <c r="D225" s="242" t="s">
        <v>327</v>
      </c>
      <c r="E225" s="257">
        <f>E226</f>
        <v>0</v>
      </c>
      <c r="F225" s="257">
        <f>F226</f>
        <v>0</v>
      </c>
    </row>
    <row r="226" spans="1:6" s="170" customFormat="1" ht="20.25" customHeight="1" hidden="1" thickBot="1">
      <c r="A226" s="165"/>
      <c r="B226" s="224"/>
      <c r="C226" s="255" t="s">
        <v>320</v>
      </c>
      <c r="D226" s="251" t="s">
        <v>321</v>
      </c>
      <c r="E226" s="169"/>
      <c r="F226" s="169"/>
    </row>
    <row r="227" spans="1:6" s="159" customFormat="1" ht="19.5" customHeight="1" hidden="1" thickBot="1">
      <c r="A227" s="233">
        <v>801</v>
      </c>
      <c r="B227" s="157"/>
      <c r="C227" s="157"/>
      <c r="D227" s="157" t="s">
        <v>328</v>
      </c>
      <c r="E227" s="158"/>
      <c r="F227" s="158">
        <f>F228+F249+F267+F269+F288+F302+F304</f>
        <v>0</v>
      </c>
    </row>
    <row r="228" spans="1:6" s="164" customFormat="1" ht="19.5" customHeight="1" hidden="1">
      <c r="A228" s="212"/>
      <c r="B228" s="162">
        <v>80101</v>
      </c>
      <c r="C228" s="161"/>
      <c r="D228" s="162" t="s">
        <v>329</v>
      </c>
      <c r="E228" s="163"/>
      <c r="F228" s="163">
        <f>SUM(F229:F248)</f>
        <v>0</v>
      </c>
    </row>
    <row r="229" spans="1:6" s="170" customFormat="1" ht="16.5" customHeight="1" hidden="1">
      <c r="A229" s="165"/>
      <c r="B229" s="166"/>
      <c r="C229" s="167" t="s">
        <v>248</v>
      </c>
      <c r="D229" s="187" t="s">
        <v>249</v>
      </c>
      <c r="E229" s="169"/>
      <c r="F229" s="169"/>
    </row>
    <row r="230" spans="1:6" s="170" customFormat="1" ht="16.5" customHeight="1" hidden="1">
      <c r="A230" s="165"/>
      <c r="B230" s="171"/>
      <c r="C230" s="172" t="s">
        <v>158</v>
      </c>
      <c r="D230" s="173" t="s">
        <v>159</v>
      </c>
      <c r="E230" s="174"/>
      <c r="F230" s="174"/>
    </row>
    <row r="231" spans="1:6" s="170" customFormat="1" ht="16.5" customHeight="1" hidden="1">
      <c r="A231" s="165"/>
      <c r="B231" s="171"/>
      <c r="C231" s="172" t="s">
        <v>160</v>
      </c>
      <c r="D231" s="173" t="s">
        <v>161</v>
      </c>
      <c r="E231" s="174"/>
      <c r="F231" s="174"/>
    </row>
    <row r="232" spans="1:6" s="170" customFormat="1" ht="16.5" customHeight="1" hidden="1">
      <c r="A232" s="165"/>
      <c r="B232" s="171"/>
      <c r="C232" s="172" t="s">
        <v>162</v>
      </c>
      <c r="D232" s="173" t="s">
        <v>163</v>
      </c>
      <c r="E232" s="174"/>
      <c r="F232" s="174"/>
    </row>
    <row r="233" spans="1:6" s="170" customFormat="1" ht="16.5" customHeight="1" hidden="1">
      <c r="A233" s="165"/>
      <c r="B233" s="171"/>
      <c r="C233" s="172" t="s">
        <v>164</v>
      </c>
      <c r="D233" s="173" t="s">
        <v>165</v>
      </c>
      <c r="E233" s="174"/>
      <c r="F233" s="174"/>
    </row>
    <row r="234" spans="1:7" s="170" customFormat="1" ht="16.5" customHeight="1" hidden="1">
      <c r="A234" s="165"/>
      <c r="B234" s="171"/>
      <c r="C234" s="172" t="s">
        <v>166</v>
      </c>
      <c r="D234" s="173" t="s">
        <v>167</v>
      </c>
      <c r="E234" s="174"/>
      <c r="F234" s="174"/>
      <c r="G234" s="258"/>
    </row>
    <row r="235" spans="1:6" s="170" customFormat="1" ht="16.5" customHeight="1" hidden="1">
      <c r="A235" s="165"/>
      <c r="B235" s="171"/>
      <c r="C235" s="172" t="s">
        <v>168</v>
      </c>
      <c r="D235" s="173" t="s">
        <v>169</v>
      </c>
      <c r="E235" s="174"/>
      <c r="F235" s="174"/>
    </row>
    <row r="236" spans="1:6" s="170" customFormat="1" ht="20.25" customHeight="1" hidden="1">
      <c r="A236" s="165"/>
      <c r="B236" s="171"/>
      <c r="C236" s="172" t="s">
        <v>330</v>
      </c>
      <c r="D236" s="181" t="s">
        <v>331</v>
      </c>
      <c r="E236" s="174"/>
      <c r="F236" s="174"/>
    </row>
    <row r="237" spans="1:6" s="170" customFormat="1" ht="16.5" customHeight="1" hidden="1">
      <c r="A237" s="165"/>
      <c r="B237" s="171"/>
      <c r="C237" s="172" t="s">
        <v>207</v>
      </c>
      <c r="D237" s="173" t="s">
        <v>208</v>
      </c>
      <c r="E237" s="174"/>
      <c r="F237" s="174"/>
    </row>
    <row r="238" spans="1:6" s="170" customFormat="1" ht="16.5" customHeight="1" hidden="1">
      <c r="A238" s="165"/>
      <c r="B238" s="171"/>
      <c r="C238" s="172" t="s">
        <v>216</v>
      </c>
      <c r="D238" s="173" t="s">
        <v>217</v>
      </c>
      <c r="E238" s="174"/>
      <c r="F238" s="174"/>
    </row>
    <row r="239" spans="1:6" s="170" customFormat="1" ht="16.5" customHeight="1" hidden="1">
      <c r="A239" s="165"/>
      <c r="B239" s="171"/>
      <c r="C239" s="172" t="s">
        <v>252</v>
      </c>
      <c r="D239" s="173" t="s">
        <v>253</v>
      </c>
      <c r="E239" s="174"/>
      <c r="F239" s="174"/>
    </row>
    <row r="240" spans="1:6" s="170" customFormat="1" ht="16.5" customHeight="1" hidden="1">
      <c r="A240" s="165"/>
      <c r="B240" s="171"/>
      <c r="C240" s="172" t="s">
        <v>170</v>
      </c>
      <c r="D240" s="173" t="s">
        <v>171</v>
      </c>
      <c r="E240" s="174"/>
      <c r="F240" s="174"/>
    </row>
    <row r="241" spans="1:6" s="170" customFormat="1" ht="16.5" customHeight="1" hidden="1">
      <c r="A241" s="165"/>
      <c r="B241" s="171"/>
      <c r="C241" s="172" t="s">
        <v>254</v>
      </c>
      <c r="D241" s="173" t="s">
        <v>255</v>
      </c>
      <c r="E241" s="174"/>
      <c r="F241" s="174"/>
    </row>
    <row r="242" spans="1:6" s="170" customFormat="1" ht="25.5" hidden="1">
      <c r="A242" s="165"/>
      <c r="B242" s="171"/>
      <c r="C242" s="172" t="s">
        <v>258</v>
      </c>
      <c r="D242" s="181" t="s">
        <v>259</v>
      </c>
      <c r="E242" s="174"/>
      <c r="F242" s="174"/>
    </row>
    <row r="243" spans="1:6" s="170" customFormat="1" ht="16.5" customHeight="1" hidden="1">
      <c r="A243" s="165"/>
      <c r="B243" s="171"/>
      <c r="C243" s="172" t="s">
        <v>243</v>
      </c>
      <c r="D243" s="173" t="s">
        <v>244</v>
      </c>
      <c r="E243" s="174"/>
      <c r="F243" s="174"/>
    </row>
    <row r="244" spans="1:6" s="170" customFormat="1" ht="16.5" customHeight="1" hidden="1">
      <c r="A244" s="165"/>
      <c r="B244" s="171"/>
      <c r="C244" s="172" t="s">
        <v>211</v>
      </c>
      <c r="D244" s="173" t="s">
        <v>212</v>
      </c>
      <c r="E244" s="174"/>
      <c r="F244" s="174"/>
    </row>
    <row r="245" spans="1:6" s="170" customFormat="1" ht="16.5" customHeight="1" hidden="1">
      <c r="A245" s="165"/>
      <c r="B245" s="171"/>
      <c r="C245" s="172" t="s">
        <v>172</v>
      </c>
      <c r="D245" s="173" t="s">
        <v>173</v>
      </c>
      <c r="E245" s="174"/>
      <c r="F245" s="174"/>
    </row>
    <row r="246" spans="1:6" s="170" customFormat="1" ht="25.5" hidden="1">
      <c r="A246" s="165"/>
      <c r="B246" s="171"/>
      <c r="C246" s="172" t="s">
        <v>260</v>
      </c>
      <c r="D246" s="181" t="s">
        <v>261</v>
      </c>
      <c r="E246" s="174"/>
      <c r="F246" s="174"/>
    </row>
    <row r="247" spans="1:6" s="170" customFormat="1" ht="25.5" hidden="1">
      <c r="A247" s="165"/>
      <c r="B247" s="171"/>
      <c r="C247" s="172" t="s">
        <v>262</v>
      </c>
      <c r="D247" s="181" t="s">
        <v>263</v>
      </c>
      <c r="E247" s="174"/>
      <c r="F247" s="174"/>
    </row>
    <row r="248" spans="1:6" s="170" customFormat="1" ht="16.5" customHeight="1" hidden="1">
      <c r="A248" s="175"/>
      <c r="B248" s="171"/>
      <c r="C248" s="176" t="s">
        <v>181</v>
      </c>
      <c r="D248" s="173" t="s">
        <v>182</v>
      </c>
      <c r="E248" s="174"/>
      <c r="F248" s="174"/>
    </row>
    <row r="249" spans="1:6" s="164" customFormat="1" ht="14.25" hidden="1">
      <c r="A249" s="212"/>
      <c r="B249" s="178">
        <v>80103</v>
      </c>
      <c r="C249" s="177"/>
      <c r="D249" s="242" t="s">
        <v>332</v>
      </c>
      <c r="E249" s="179">
        <f>SUM(E250:E266)-E255</f>
        <v>0</v>
      </c>
      <c r="F249" s="179">
        <f>SUM(F250:F266)-F255</f>
        <v>0</v>
      </c>
    </row>
    <row r="250" spans="1:6" s="170" customFormat="1" ht="16.5" customHeight="1" hidden="1">
      <c r="A250" s="165"/>
      <c r="B250" s="166"/>
      <c r="C250" s="167" t="s">
        <v>248</v>
      </c>
      <c r="D250" s="168" t="s">
        <v>249</v>
      </c>
      <c r="E250" s="169"/>
      <c r="F250" s="169"/>
    </row>
    <row r="251" spans="1:6" s="170" customFormat="1" ht="16.5" customHeight="1" hidden="1">
      <c r="A251" s="165"/>
      <c r="B251" s="171"/>
      <c r="C251" s="172" t="s">
        <v>158</v>
      </c>
      <c r="D251" s="173" t="s">
        <v>159</v>
      </c>
      <c r="E251" s="174"/>
      <c r="F251" s="174"/>
    </row>
    <row r="252" spans="1:6" s="170" customFormat="1" ht="16.5" customHeight="1" hidden="1">
      <c r="A252" s="165"/>
      <c r="B252" s="171"/>
      <c r="C252" s="172" t="s">
        <v>160</v>
      </c>
      <c r="D252" s="173" t="s">
        <v>161</v>
      </c>
      <c r="E252" s="174"/>
      <c r="F252" s="174"/>
    </row>
    <row r="253" spans="1:6" s="170" customFormat="1" ht="15.75" customHeight="1" hidden="1">
      <c r="A253" s="189"/>
      <c r="B253" s="225"/>
      <c r="C253" s="226" t="s">
        <v>162</v>
      </c>
      <c r="D253" s="227" t="s">
        <v>163</v>
      </c>
      <c r="E253" s="228"/>
      <c r="F253" s="228"/>
    </row>
    <row r="254" spans="1:6" s="170" customFormat="1" ht="14.25" customHeight="1" hidden="1">
      <c r="A254" s="194"/>
      <c r="B254" s="195"/>
      <c r="C254" s="196"/>
      <c r="D254" s="197"/>
      <c r="E254" s="198"/>
      <c r="F254" s="198"/>
    </row>
    <row r="255" spans="1:6" s="154" customFormat="1" ht="7.5" customHeight="1" hidden="1">
      <c r="A255" s="199">
        <v>1</v>
      </c>
      <c r="B255" s="199">
        <v>2</v>
      </c>
      <c r="C255" s="199">
        <v>3</v>
      </c>
      <c r="D255" s="199">
        <v>4</v>
      </c>
      <c r="E255" s="199">
        <v>5</v>
      </c>
      <c r="F255" s="199">
        <v>6</v>
      </c>
    </row>
    <row r="256" spans="1:7" s="170" customFormat="1" ht="16.5" customHeight="1" hidden="1">
      <c r="A256" s="165"/>
      <c r="B256" s="171"/>
      <c r="C256" s="172" t="s">
        <v>164</v>
      </c>
      <c r="D256" s="173" t="s">
        <v>165</v>
      </c>
      <c r="E256" s="174"/>
      <c r="F256" s="174"/>
      <c r="G256" s="258"/>
    </row>
    <row r="257" spans="1:6" s="170" customFormat="1" ht="16.5" customHeight="1" hidden="1">
      <c r="A257" s="165"/>
      <c r="B257" s="171"/>
      <c r="C257" s="172" t="s">
        <v>168</v>
      </c>
      <c r="D257" s="173" t="s">
        <v>169</v>
      </c>
      <c r="E257" s="174"/>
      <c r="F257" s="174"/>
    </row>
    <row r="258" spans="1:6" s="170" customFormat="1" ht="16.5" customHeight="1" hidden="1">
      <c r="A258" s="165"/>
      <c r="B258" s="171"/>
      <c r="C258" s="172" t="s">
        <v>330</v>
      </c>
      <c r="D258" s="173" t="s">
        <v>331</v>
      </c>
      <c r="E258" s="174"/>
      <c r="F258" s="174"/>
    </row>
    <row r="259" spans="1:6" s="170" customFormat="1" ht="16.5" customHeight="1" hidden="1">
      <c r="A259" s="165"/>
      <c r="B259" s="171"/>
      <c r="C259" s="172" t="s">
        <v>207</v>
      </c>
      <c r="D259" s="173" t="s">
        <v>208</v>
      </c>
      <c r="E259" s="174"/>
      <c r="F259" s="174"/>
    </row>
    <row r="260" spans="1:6" s="170" customFormat="1" ht="16.5" customHeight="1" hidden="1">
      <c r="A260" s="165"/>
      <c r="B260" s="171"/>
      <c r="C260" s="172" t="s">
        <v>252</v>
      </c>
      <c r="D260" s="173" t="s">
        <v>253</v>
      </c>
      <c r="E260" s="174"/>
      <c r="F260" s="174"/>
    </row>
    <row r="261" spans="1:6" s="170" customFormat="1" ht="19.5" customHeight="1" hidden="1">
      <c r="A261" s="165"/>
      <c r="B261" s="171"/>
      <c r="C261" s="172" t="s">
        <v>170</v>
      </c>
      <c r="D261" s="173" t="s">
        <v>171</v>
      </c>
      <c r="E261" s="174"/>
      <c r="F261" s="174"/>
    </row>
    <row r="262" spans="1:6" s="170" customFormat="1" ht="25.5" hidden="1">
      <c r="A262" s="165"/>
      <c r="B262" s="171"/>
      <c r="C262" s="172" t="s">
        <v>258</v>
      </c>
      <c r="D262" s="181" t="s">
        <v>259</v>
      </c>
      <c r="E262" s="174"/>
      <c r="F262" s="174"/>
    </row>
    <row r="263" spans="1:6" s="170" customFormat="1" ht="16.5" customHeight="1" hidden="1">
      <c r="A263" s="165"/>
      <c r="B263" s="171"/>
      <c r="C263" s="172" t="s">
        <v>243</v>
      </c>
      <c r="D263" s="173" t="s">
        <v>244</v>
      </c>
      <c r="E263" s="174"/>
      <c r="F263" s="174"/>
    </row>
    <row r="264" spans="1:6" s="170" customFormat="1" ht="16.5" customHeight="1" hidden="1">
      <c r="A264" s="165"/>
      <c r="B264" s="171"/>
      <c r="C264" s="172" t="s">
        <v>211</v>
      </c>
      <c r="D264" s="173" t="s">
        <v>212</v>
      </c>
      <c r="E264" s="174"/>
      <c r="F264" s="174"/>
    </row>
    <row r="265" spans="1:6" s="170" customFormat="1" ht="16.5" customHeight="1" hidden="1">
      <c r="A265" s="165"/>
      <c r="B265" s="171"/>
      <c r="C265" s="172" t="s">
        <v>172</v>
      </c>
      <c r="D265" s="173" t="s">
        <v>173</v>
      </c>
      <c r="E265" s="174"/>
      <c r="F265" s="174"/>
    </row>
    <row r="266" spans="1:6" s="170" customFormat="1" ht="25.5" hidden="1">
      <c r="A266" s="175"/>
      <c r="B266" s="171"/>
      <c r="C266" s="176" t="s">
        <v>260</v>
      </c>
      <c r="D266" s="181" t="s">
        <v>261</v>
      </c>
      <c r="E266" s="174"/>
      <c r="F266" s="174"/>
    </row>
    <row r="267" spans="1:6" s="164" customFormat="1" ht="19.5" customHeight="1" hidden="1">
      <c r="A267" s="212"/>
      <c r="B267" s="178">
        <v>80104</v>
      </c>
      <c r="C267" s="177"/>
      <c r="D267" s="242" t="s">
        <v>333</v>
      </c>
      <c r="E267" s="179"/>
      <c r="F267" s="179">
        <f>F268</f>
        <v>0</v>
      </c>
    </row>
    <row r="268" spans="1:6" s="170" customFormat="1" ht="17.25" customHeight="1" hidden="1">
      <c r="A268" s="175"/>
      <c r="B268" s="166"/>
      <c r="C268" s="186" t="s">
        <v>170</v>
      </c>
      <c r="D268" s="168" t="s">
        <v>171</v>
      </c>
      <c r="E268" s="169"/>
      <c r="F268" s="169"/>
    </row>
    <row r="269" spans="1:6" s="164" customFormat="1" ht="19.5" customHeight="1" hidden="1">
      <c r="A269" s="212"/>
      <c r="B269" s="178">
        <v>80110</v>
      </c>
      <c r="C269" s="177"/>
      <c r="D269" s="178" t="s">
        <v>334</v>
      </c>
      <c r="E269" s="179"/>
      <c r="F269" s="179">
        <f>SUM(F270:F287)</f>
        <v>0</v>
      </c>
    </row>
    <row r="270" spans="1:6" s="170" customFormat="1" ht="16.5" customHeight="1" hidden="1">
      <c r="A270" s="165"/>
      <c r="B270" s="166"/>
      <c r="C270" s="167" t="s">
        <v>248</v>
      </c>
      <c r="D270" s="187" t="s">
        <v>249</v>
      </c>
      <c r="E270" s="169"/>
      <c r="F270" s="169"/>
    </row>
    <row r="271" spans="1:6" s="170" customFormat="1" ht="16.5" customHeight="1" hidden="1">
      <c r="A271" s="165"/>
      <c r="B271" s="171"/>
      <c r="C271" s="172" t="s">
        <v>158</v>
      </c>
      <c r="D271" s="173" t="s">
        <v>159</v>
      </c>
      <c r="E271" s="174"/>
      <c r="F271" s="174"/>
    </row>
    <row r="272" spans="1:6" s="170" customFormat="1" ht="16.5" customHeight="1" hidden="1">
      <c r="A272" s="165"/>
      <c r="B272" s="171"/>
      <c r="C272" s="172" t="s">
        <v>160</v>
      </c>
      <c r="D272" s="173" t="s">
        <v>161</v>
      </c>
      <c r="E272" s="174"/>
      <c r="F272" s="174"/>
    </row>
    <row r="273" spans="1:6" s="170" customFormat="1" ht="16.5" customHeight="1" hidden="1">
      <c r="A273" s="165"/>
      <c r="B273" s="171"/>
      <c r="C273" s="172" t="s">
        <v>162</v>
      </c>
      <c r="D273" s="173" t="s">
        <v>163</v>
      </c>
      <c r="E273" s="174"/>
      <c r="F273" s="174"/>
    </row>
    <row r="274" spans="1:7" s="170" customFormat="1" ht="16.5" customHeight="1" hidden="1">
      <c r="A274" s="165"/>
      <c r="B274" s="171"/>
      <c r="C274" s="172" t="s">
        <v>164</v>
      </c>
      <c r="D274" s="173" t="s">
        <v>165</v>
      </c>
      <c r="E274" s="174"/>
      <c r="F274" s="174"/>
      <c r="G274" s="258"/>
    </row>
    <row r="275" spans="1:6" s="170" customFormat="1" ht="16.5" customHeight="1" hidden="1">
      <c r="A275" s="165"/>
      <c r="B275" s="171"/>
      <c r="C275" s="172" t="s">
        <v>168</v>
      </c>
      <c r="D275" s="173" t="s">
        <v>169</v>
      </c>
      <c r="E275" s="174"/>
      <c r="F275" s="174"/>
    </row>
    <row r="276" spans="1:6" s="170" customFormat="1" ht="12.75" hidden="1">
      <c r="A276" s="165"/>
      <c r="B276" s="171"/>
      <c r="C276" s="172" t="s">
        <v>330</v>
      </c>
      <c r="D276" s="181" t="s">
        <v>331</v>
      </c>
      <c r="E276" s="174"/>
      <c r="F276" s="174"/>
    </row>
    <row r="277" spans="1:6" s="170" customFormat="1" ht="16.5" customHeight="1" hidden="1">
      <c r="A277" s="165"/>
      <c r="B277" s="171"/>
      <c r="C277" s="172" t="s">
        <v>207</v>
      </c>
      <c r="D277" s="173" t="s">
        <v>208</v>
      </c>
      <c r="E277" s="174"/>
      <c r="F277" s="174"/>
    </row>
    <row r="278" spans="1:6" s="170" customFormat="1" ht="16.5" customHeight="1" hidden="1">
      <c r="A278" s="165"/>
      <c r="B278" s="171"/>
      <c r="C278" s="172" t="s">
        <v>252</v>
      </c>
      <c r="D278" s="173" t="s">
        <v>253</v>
      </c>
      <c r="E278" s="174"/>
      <c r="F278" s="174"/>
    </row>
    <row r="279" spans="1:6" s="170" customFormat="1" ht="16.5" customHeight="1" hidden="1">
      <c r="A279" s="165"/>
      <c r="B279" s="171"/>
      <c r="C279" s="172" t="s">
        <v>170</v>
      </c>
      <c r="D279" s="173" t="s">
        <v>171</v>
      </c>
      <c r="E279" s="174"/>
      <c r="F279" s="174"/>
    </row>
    <row r="280" spans="1:6" s="170" customFormat="1" ht="16.5" customHeight="1" hidden="1">
      <c r="A280" s="165"/>
      <c r="B280" s="171"/>
      <c r="C280" s="172" t="s">
        <v>254</v>
      </c>
      <c r="D280" s="173" t="s">
        <v>255</v>
      </c>
      <c r="E280" s="174"/>
      <c r="F280" s="174"/>
    </row>
    <row r="281" spans="1:6" s="170" customFormat="1" ht="25.5" hidden="1">
      <c r="A281" s="165"/>
      <c r="B281" s="171"/>
      <c r="C281" s="172" t="s">
        <v>258</v>
      </c>
      <c r="D281" s="181" t="s">
        <v>259</v>
      </c>
      <c r="E281" s="174"/>
      <c r="F281" s="174"/>
    </row>
    <row r="282" spans="1:6" s="170" customFormat="1" ht="16.5" customHeight="1" hidden="1">
      <c r="A282" s="165"/>
      <c r="B282" s="171"/>
      <c r="C282" s="172" t="s">
        <v>243</v>
      </c>
      <c r="D282" s="173" t="s">
        <v>244</v>
      </c>
      <c r="E282" s="174"/>
      <c r="F282" s="174"/>
    </row>
    <row r="283" spans="1:6" s="170" customFormat="1" ht="16.5" customHeight="1" hidden="1">
      <c r="A283" s="165"/>
      <c r="B283" s="171"/>
      <c r="C283" s="172" t="s">
        <v>211</v>
      </c>
      <c r="D283" s="173" t="s">
        <v>212</v>
      </c>
      <c r="E283" s="174"/>
      <c r="F283" s="174"/>
    </row>
    <row r="284" spans="1:6" s="170" customFormat="1" ht="16.5" customHeight="1" hidden="1">
      <c r="A284" s="165"/>
      <c r="B284" s="171"/>
      <c r="C284" s="172" t="s">
        <v>172</v>
      </c>
      <c r="D284" s="173" t="s">
        <v>173</v>
      </c>
      <c r="E284" s="174"/>
      <c r="F284" s="174"/>
    </row>
    <row r="285" spans="1:6" s="170" customFormat="1" ht="25.5" hidden="1">
      <c r="A285" s="165"/>
      <c r="B285" s="171"/>
      <c r="C285" s="172" t="s">
        <v>260</v>
      </c>
      <c r="D285" s="181" t="s">
        <v>261</v>
      </c>
      <c r="E285" s="174"/>
      <c r="F285" s="174"/>
    </row>
    <row r="286" spans="1:6" s="170" customFormat="1" ht="25.5" hidden="1">
      <c r="A286" s="165"/>
      <c r="B286" s="171"/>
      <c r="C286" s="172" t="s">
        <v>262</v>
      </c>
      <c r="D286" s="181" t="s">
        <v>263</v>
      </c>
      <c r="E286" s="174"/>
      <c r="F286" s="174"/>
    </row>
    <row r="287" spans="1:6" s="170" customFormat="1" ht="16.5" customHeight="1" hidden="1">
      <c r="A287" s="165"/>
      <c r="B287" s="171"/>
      <c r="C287" s="176" t="s">
        <v>181</v>
      </c>
      <c r="D287" s="173" t="s">
        <v>182</v>
      </c>
      <c r="E287" s="174"/>
      <c r="F287" s="174"/>
    </row>
    <row r="288" spans="1:6" s="164" customFormat="1" ht="19.5" customHeight="1" hidden="1">
      <c r="A288" s="165"/>
      <c r="B288" s="178">
        <v>80113</v>
      </c>
      <c r="C288" s="177"/>
      <c r="D288" s="178" t="s">
        <v>335</v>
      </c>
      <c r="E288" s="179">
        <f>SUM(E289:E301)-E299</f>
        <v>0</v>
      </c>
      <c r="F288" s="179">
        <f>SUM(F289:F301)-F299</f>
        <v>0</v>
      </c>
    </row>
    <row r="289" spans="1:6" s="170" customFormat="1" ht="16.5" customHeight="1" hidden="1">
      <c r="A289" s="165"/>
      <c r="B289" s="166"/>
      <c r="C289" s="167" t="s">
        <v>158</v>
      </c>
      <c r="D289" s="168" t="s">
        <v>159</v>
      </c>
      <c r="E289" s="169"/>
      <c r="F289" s="169"/>
    </row>
    <row r="290" spans="1:6" s="170" customFormat="1" ht="16.5" customHeight="1" hidden="1">
      <c r="A290" s="165"/>
      <c r="B290" s="171"/>
      <c r="C290" s="172" t="s">
        <v>160</v>
      </c>
      <c r="D290" s="173" t="s">
        <v>161</v>
      </c>
      <c r="E290" s="174"/>
      <c r="F290" s="174"/>
    </row>
    <row r="291" spans="1:6" s="170" customFormat="1" ht="16.5" customHeight="1" hidden="1">
      <c r="A291" s="165"/>
      <c r="B291" s="171"/>
      <c r="C291" s="172" t="s">
        <v>162</v>
      </c>
      <c r="D291" s="173" t="s">
        <v>163</v>
      </c>
      <c r="E291" s="174"/>
      <c r="F291" s="174"/>
    </row>
    <row r="292" spans="1:7" s="170" customFormat="1" ht="16.5" customHeight="1" hidden="1">
      <c r="A292" s="165"/>
      <c r="B292" s="171"/>
      <c r="C292" s="172" t="s">
        <v>164</v>
      </c>
      <c r="D292" s="173" t="s">
        <v>165</v>
      </c>
      <c r="E292" s="174"/>
      <c r="F292" s="174"/>
      <c r="G292" s="258"/>
    </row>
    <row r="293" spans="1:7" s="170" customFormat="1" ht="16.5" customHeight="1" hidden="1">
      <c r="A293" s="165"/>
      <c r="B293" s="171"/>
      <c r="C293" s="172" t="s">
        <v>166</v>
      </c>
      <c r="D293" s="173" t="s">
        <v>336</v>
      </c>
      <c r="E293" s="174"/>
      <c r="F293" s="174"/>
      <c r="G293" s="258"/>
    </row>
    <row r="294" spans="1:6" s="170" customFormat="1" ht="16.5" customHeight="1" hidden="1">
      <c r="A294" s="165"/>
      <c r="B294" s="171"/>
      <c r="C294" s="172" t="s">
        <v>168</v>
      </c>
      <c r="D294" s="173" t="s">
        <v>169</v>
      </c>
      <c r="E294" s="174"/>
      <c r="F294" s="174"/>
    </row>
    <row r="295" spans="1:6" s="170" customFormat="1" ht="16.5" customHeight="1" hidden="1">
      <c r="A295" s="165"/>
      <c r="B295" s="171"/>
      <c r="C295" s="172" t="s">
        <v>216</v>
      </c>
      <c r="D295" s="173" t="s">
        <v>217</v>
      </c>
      <c r="E295" s="174"/>
      <c r="F295" s="174"/>
    </row>
    <row r="296" spans="1:6" s="170" customFormat="1" ht="16.5" customHeight="1" hidden="1">
      <c r="A296" s="165"/>
      <c r="B296" s="171"/>
      <c r="C296" s="172" t="s">
        <v>170</v>
      </c>
      <c r="D296" s="173" t="s">
        <v>171</v>
      </c>
      <c r="E296" s="174"/>
      <c r="F296" s="174"/>
    </row>
    <row r="297" spans="1:6" s="170" customFormat="1" ht="16.5" customHeight="1" hidden="1">
      <c r="A297" s="189"/>
      <c r="B297" s="225"/>
      <c r="C297" s="226" t="s">
        <v>243</v>
      </c>
      <c r="D297" s="227" t="s">
        <v>244</v>
      </c>
      <c r="E297" s="228"/>
      <c r="F297" s="228"/>
    </row>
    <row r="298" spans="1:6" s="170" customFormat="1" ht="8.25" customHeight="1" hidden="1">
      <c r="A298" s="194"/>
      <c r="B298" s="195"/>
      <c r="C298" s="196"/>
      <c r="D298" s="197"/>
      <c r="E298" s="198"/>
      <c r="F298" s="198"/>
    </row>
    <row r="299" spans="1:6" s="154" customFormat="1" ht="7.5" customHeight="1" hidden="1">
      <c r="A299" s="199">
        <v>1</v>
      </c>
      <c r="B299" s="199">
        <v>2</v>
      </c>
      <c r="C299" s="199">
        <v>3</v>
      </c>
      <c r="D299" s="199">
        <v>4</v>
      </c>
      <c r="E299" s="199">
        <v>5</v>
      </c>
      <c r="F299" s="199">
        <v>6</v>
      </c>
    </row>
    <row r="300" spans="1:6" s="170" customFormat="1" ht="16.5" customHeight="1" hidden="1">
      <c r="A300" s="165"/>
      <c r="B300" s="171"/>
      <c r="C300" s="172" t="s">
        <v>211</v>
      </c>
      <c r="D300" s="173" t="s">
        <v>212</v>
      </c>
      <c r="E300" s="174"/>
      <c r="F300" s="174"/>
    </row>
    <row r="301" spans="1:6" s="170" customFormat="1" ht="16.5" customHeight="1" hidden="1">
      <c r="A301" s="165"/>
      <c r="B301" s="171"/>
      <c r="C301" s="176" t="s">
        <v>172</v>
      </c>
      <c r="D301" s="173" t="s">
        <v>173</v>
      </c>
      <c r="E301" s="174"/>
      <c r="F301" s="174"/>
    </row>
    <row r="302" spans="1:6" s="164" customFormat="1" ht="19.5" customHeight="1" hidden="1">
      <c r="A302" s="165"/>
      <c r="B302" s="178">
        <v>80146</v>
      </c>
      <c r="C302" s="177"/>
      <c r="D302" s="178" t="s">
        <v>337</v>
      </c>
      <c r="E302" s="179">
        <f>E303</f>
        <v>0</v>
      </c>
      <c r="F302" s="179">
        <f>F303</f>
        <v>0</v>
      </c>
    </row>
    <row r="303" spans="1:6" s="170" customFormat="1" ht="19.5" customHeight="1" hidden="1">
      <c r="A303" s="165"/>
      <c r="B303" s="166"/>
      <c r="C303" s="186" t="s">
        <v>170</v>
      </c>
      <c r="D303" s="168" t="s">
        <v>171</v>
      </c>
      <c r="E303" s="169"/>
      <c r="F303" s="169"/>
    </row>
    <row r="304" spans="1:6" s="164" customFormat="1" ht="19.5" customHeight="1" hidden="1">
      <c r="A304" s="165"/>
      <c r="B304" s="178">
        <v>80195</v>
      </c>
      <c r="C304" s="177"/>
      <c r="D304" s="178" t="s">
        <v>194</v>
      </c>
      <c r="E304" s="179">
        <f>E305</f>
        <v>0</v>
      </c>
      <c r="F304" s="179">
        <f>F305</f>
        <v>0</v>
      </c>
    </row>
    <row r="305" spans="1:6" s="170" customFormat="1" ht="19.5" customHeight="1" hidden="1" thickBot="1">
      <c r="A305" s="165"/>
      <c r="B305" s="166"/>
      <c r="C305" s="186" t="s">
        <v>172</v>
      </c>
      <c r="D305" s="168" t="s">
        <v>173</v>
      </c>
      <c r="E305" s="169"/>
      <c r="F305" s="169"/>
    </row>
    <row r="306" spans="1:6" s="159" customFormat="1" ht="19.5" customHeight="1" hidden="1" thickBot="1">
      <c r="A306" s="233">
        <v>851</v>
      </c>
      <c r="B306" s="157"/>
      <c r="C306" s="157"/>
      <c r="D306" s="157" t="s">
        <v>338</v>
      </c>
      <c r="E306" s="158">
        <f>E307</f>
        <v>0</v>
      </c>
      <c r="F306" s="158">
        <f>F307+F313+F315</f>
        <v>0</v>
      </c>
    </row>
    <row r="307" spans="1:6" s="164" customFormat="1" ht="19.5" customHeight="1" hidden="1">
      <c r="A307" s="212"/>
      <c r="B307" s="162">
        <v>85121</v>
      </c>
      <c r="C307" s="161"/>
      <c r="D307" s="162" t="s">
        <v>339</v>
      </c>
      <c r="E307" s="163">
        <f>SUM(E308:E309)</f>
        <v>0</v>
      </c>
      <c r="F307" s="163">
        <f>SUM(F310:F312)</f>
        <v>0</v>
      </c>
    </row>
    <row r="308" spans="1:6" s="164" customFormat="1" ht="38.25" hidden="1">
      <c r="A308" s="223"/>
      <c r="B308" s="259"/>
      <c r="C308" s="167" t="s">
        <v>340</v>
      </c>
      <c r="D308" s="187" t="s">
        <v>215</v>
      </c>
      <c r="E308" s="185"/>
      <c r="F308" s="169"/>
    </row>
    <row r="309" spans="1:6" s="170" customFormat="1" ht="38.25" hidden="1">
      <c r="A309" s="165"/>
      <c r="B309" s="180"/>
      <c r="C309" s="180">
        <v>6298</v>
      </c>
      <c r="D309" s="181" t="s">
        <v>180</v>
      </c>
      <c r="E309" s="182"/>
      <c r="F309" s="174"/>
    </row>
    <row r="310" spans="1:6" s="170" customFormat="1" ht="38.25" hidden="1">
      <c r="A310" s="165"/>
      <c r="B310" s="171"/>
      <c r="C310" s="172" t="s">
        <v>341</v>
      </c>
      <c r="D310" s="181" t="s">
        <v>342</v>
      </c>
      <c r="E310" s="174"/>
      <c r="F310" s="174"/>
    </row>
    <row r="311" spans="1:6" s="170" customFormat="1" ht="16.5" customHeight="1" hidden="1">
      <c r="A311" s="165"/>
      <c r="B311" s="171"/>
      <c r="C311" s="172" t="s">
        <v>183</v>
      </c>
      <c r="D311" s="181" t="s">
        <v>182</v>
      </c>
      <c r="E311" s="174"/>
      <c r="F311" s="174"/>
    </row>
    <row r="312" spans="1:6" s="170" customFormat="1" ht="16.5" customHeight="1" hidden="1">
      <c r="A312" s="175"/>
      <c r="B312" s="171"/>
      <c r="C312" s="176" t="s">
        <v>266</v>
      </c>
      <c r="D312" s="181" t="s">
        <v>182</v>
      </c>
      <c r="E312" s="174"/>
      <c r="F312" s="174"/>
    </row>
    <row r="313" spans="1:6" s="164" customFormat="1" ht="19.5" customHeight="1" hidden="1">
      <c r="A313" s="212"/>
      <c r="B313" s="178">
        <v>85153</v>
      </c>
      <c r="C313" s="177"/>
      <c r="D313" s="178" t="s">
        <v>343</v>
      </c>
      <c r="E313" s="179">
        <f>E314</f>
        <v>0</v>
      </c>
      <c r="F313" s="179">
        <f>F314</f>
        <v>0</v>
      </c>
    </row>
    <row r="314" spans="1:6" s="164" customFormat="1" ht="20.25" customHeight="1" hidden="1">
      <c r="A314" s="243"/>
      <c r="B314" s="259"/>
      <c r="C314" s="186" t="s">
        <v>170</v>
      </c>
      <c r="D314" s="187" t="s">
        <v>171</v>
      </c>
      <c r="E314" s="169"/>
      <c r="F314" s="169"/>
    </row>
    <row r="315" spans="1:6" s="164" customFormat="1" ht="19.5" customHeight="1" hidden="1">
      <c r="A315" s="243"/>
      <c r="B315" s="178">
        <v>85154</v>
      </c>
      <c r="C315" s="177"/>
      <c r="D315" s="178" t="s">
        <v>344</v>
      </c>
      <c r="E315" s="179">
        <f>E322</f>
        <v>0</v>
      </c>
      <c r="F315" s="179">
        <f>SUM(F316:F323)</f>
        <v>0</v>
      </c>
    </row>
    <row r="316" spans="1:6" s="164" customFormat="1" ht="38.25" hidden="1">
      <c r="A316" s="243"/>
      <c r="B316" s="259"/>
      <c r="C316" s="260" t="s">
        <v>345</v>
      </c>
      <c r="D316" s="261" t="s">
        <v>346</v>
      </c>
      <c r="E316" s="262"/>
      <c r="F316" s="263"/>
    </row>
    <row r="317" spans="1:6" s="164" customFormat="1" ht="25.5" hidden="1">
      <c r="A317" s="243"/>
      <c r="B317" s="264"/>
      <c r="C317" s="265" t="s">
        <v>347</v>
      </c>
      <c r="D317" s="266" t="s">
        <v>348</v>
      </c>
      <c r="E317" s="267"/>
      <c r="F317" s="268"/>
    </row>
    <row r="318" spans="1:6" s="164" customFormat="1" ht="17.25" customHeight="1" hidden="1">
      <c r="A318" s="243"/>
      <c r="B318" s="264"/>
      <c r="C318" s="265" t="s">
        <v>166</v>
      </c>
      <c r="D318" s="266" t="s">
        <v>167</v>
      </c>
      <c r="E318" s="267"/>
      <c r="F318" s="268"/>
    </row>
    <row r="319" spans="1:6" s="164" customFormat="1" ht="17.25" customHeight="1" hidden="1">
      <c r="A319" s="243"/>
      <c r="B319" s="264"/>
      <c r="C319" s="265" t="s">
        <v>168</v>
      </c>
      <c r="D319" s="266" t="s">
        <v>169</v>
      </c>
      <c r="E319" s="267"/>
      <c r="F319" s="268"/>
    </row>
    <row r="320" spans="1:6" s="164" customFormat="1" ht="17.25" customHeight="1" hidden="1">
      <c r="A320" s="243"/>
      <c r="B320" s="264"/>
      <c r="C320" s="265" t="s">
        <v>241</v>
      </c>
      <c r="D320" s="266" t="s">
        <v>242</v>
      </c>
      <c r="E320" s="267"/>
      <c r="F320" s="268"/>
    </row>
    <row r="321" spans="1:6" s="164" customFormat="1" ht="17.25" customHeight="1" hidden="1">
      <c r="A321" s="243"/>
      <c r="B321" s="264"/>
      <c r="C321" s="265" t="s">
        <v>207</v>
      </c>
      <c r="D321" s="266" t="s">
        <v>208</v>
      </c>
      <c r="E321" s="267"/>
      <c r="F321" s="268"/>
    </row>
    <row r="322" spans="1:6" s="164" customFormat="1" ht="17.25" customHeight="1" hidden="1">
      <c r="A322" s="243"/>
      <c r="B322" s="269"/>
      <c r="C322" s="172" t="s">
        <v>170</v>
      </c>
      <c r="D322" s="184" t="s">
        <v>171</v>
      </c>
      <c r="E322" s="182"/>
      <c r="F322" s="182"/>
    </row>
    <row r="323" spans="1:6" s="164" customFormat="1" ht="17.25" customHeight="1" hidden="1" thickBot="1">
      <c r="A323" s="212"/>
      <c r="B323" s="259"/>
      <c r="C323" s="186" t="s">
        <v>243</v>
      </c>
      <c r="D323" s="187" t="s">
        <v>244</v>
      </c>
      <c r="E323" s="169"/>
      <c r="F323" s="169"/>
    </row>
    <row r="324" spans="1:6" s="273" customFormat="1" ht="19.5" customHeight="1" hidden="1" thickBot="1">
      <c r="A324" s="270">
        <v>852</v>
      </c>
      <c r="B324" s="271"/>
      <c r="C324" s="271"/>
      <c r="D324" s="271" t="s">
        <v>349</v>
      </c>
      <c r="E324" s="272">
        <f>E325+E327+E330+E332+E335+E337+E339</f>
        <v>0</v>
      </c>
      <c r="F324" s="272">
        <f>F325+F327+F330+F332+F335+F337+F339</f>
        <v>0</v>
      </c>
    </row>
    <row r="325" spans="1:7" s="164" customFormat="1" ht="21.75" customHeight="1" hidden="1">
      <c r="A325" s="212"/>
      <c r="B325" s="207">
        <v>85202</v>
      </c>
      <c r="C325" s="274"/>
      <c r="D325" s="244" t="s">
        <v>350</v>
      </c>
      <c r="E325" s="208">
        <f>E326</f>
        <v>0</v>
      </c>
      <c r="F325" s="208">
        <f>F326</f>
        <v>0</v>
      </c>
      <c r="G325" s="275"/>
    </row>
    <row r="326" spans="1:6" s="170" customFormat="1" ht="42.75" customHeight="1" hidden="1">
      <c r="A326" s="175"/>
      <c r="B326" s="224"/>
      <c r="C326" s="186" t="s">
        <v>351</v>
      </c>
      <c r="D326" s="187" t="s">
        <v>352</v>
      </c>
      <c r="E326" s="169"/>
      <c r="F326" s="169"/>
    </row>
    <row r="327" spans="1:6" s="164" customFormat="1" ht="42.75" hidden="1">
      <c r="A327" s="212"/>
      <c r="B327" s="178">
        <v>85212</v>
      </c>
      <c r="C327" s="177"/>
      <c r="D327" s="242" t="s">
        <v>353</v>
      </c>
      <c r="E327" s="179">
        <f>SUM(E328:E329)</f>
        <v>0</v>
      </c>
      <c r="F327" s="179">
        <f>SUM(F328:F329)</f>
        <v>0</v>
      </c>
    </row>
    <row r="328" spans="1:6" s="170" customFormat="1" ht="51" hidden="1">
      <c r="A328" s="189"/>
      <c r="B328" s="220"/>
      <c r="C328" s="191" t="s">
        <v>234</v>
      </c>
      <c r="D328" s="192" t="s">
        <v>235</v>
      </c>
      <c r="E328" s="193"/>
      <c r="F328" s="193"/>
    </row>
    <row r="329" spans="1:6" s="170" customFormat="1" ht="38.25" hidden="1">
      <c r="A329" s="175"/>
      <c r="B329" s="183"/>
      <c r="C329" s="172" t="s">
        <v>236</v>
      </c>
      <c r="D329" s="184" t="s">
        <v>237</v>
      </c>
      <c r="E329" s="182"/>
      <c r="F329" s="174"/>
    </row>
    <row r="330" spans="1:6" s="164" customFormat="1" ht="42.75" hidden="1">
      <c r="A330" s="223"/>
      <c r="B330" s="178">
        <v>85213</v>
      </c>
      <c r="C330" s="177"/>
      <c r="D330" s="242" t="s">
        <v>354</v>
      </c>
      <c r="E330" s="179">
        <f>E331</f>
        <v>0</v>
      </c>
      <c r="F330" s="179">
        <f>F331</f>
        <v>0</v>
      </c>
    </row>
    <row r="331" spans="1:6" s="170" customFormat="1" ht="51" hidden="1">
      <c r="A331" s="175"/>
      <c r="B331" s="222"/>
      <c r="C331" s="167" t="s">
        <v>234</v>
      </c>
      <c r="D331" s="214" t="s">
        <v>235</v>
      </c>
      <c r="E331" s="185"/>
      <c r="F331" s="185"/>
    </row>
    <row r="332" spans="1:6" s="164" customFormat="1" ht="28.5" hidden="1">
      <c r="A332" s="243"/>
      <c r="B332" s="178">
        <v>85214</v>
      </c>
      <c r="C332" s="177"/>
      <c r="D332" s="242" t="s">
        <v>355</v>
      </c>
      <c r="E332" s="179">
        <f>SUM(E333:E334)</f>
        <v>0</v>
      </c>
      <c r="F332" s="179">
        <f>SUM(F333:F334)</f>
        <v>0</v>
      </c>
    </row>
    <row r="333" spans="1:6" s="170" customFormat="1" ht="51" hidden="1">
      <c r="A333" s="175"/>
      <c r="B333" s="222"/>
      <c r="C333" s="167" t="s">
        <v>234</v>
      </c>
      <c r="D333" s="214" t="s">
        <v>235</v>
      </c>
      <c r="E333" s="185"/>
      <c r="F333" s="169"/>
    </row>
    <row r="334" spans="1:6" s="170" customFormat="1" ht="25.5" hidden="1">
      <c r="A334" s="175"/>
      <c r="B334" s="183"/>
      <c r="C334" s="172" t="s">
        <v>356</v>
      </c>
      <c r="D334" s="184" t="s">
        <v>357</v>
      </c>
      <c r="E334" s="182"/>
      <c r="F334" s="174"/>
    </row>
    <row r="335" spans="1:6" s="164" customFormat="1" ht="19.5" customHeight="1" hidden="1">
      <c r="A335" s="223"/>
      <c r="B335" s="178">
        <v>85219</v>
      </c>
      <c r="C335" s="177"/>
      <c r="D335" s="178" t="s">
        <v>358</v>
      </c>
      <c r="E335" s="179">
        <f>E336</f>
        <v>0</v>
      </c>
      <c r="F335" s="179">
        <f>F336</f>
        <v>0</v>
      </c>
    </row>
    <row r="336" spans="1:6" s="170" customFormat="1" ht="25.5" hidden="1">
      <c r="A336" s="175"/>
      <c r="B336" s="222"/>
      <c r="C336" s="167" t="s">
        <v>356</v>
      </c>
      <c r="D336" s="214" t="s">
        <v>357</v>
      </c>
      <c r="E336" s="185"/>
      <c r="F336" s="169"/>
    </row>
    <row r="337" spans="1:6" s="164" customFormat="1" ht="28.5" hidden="1">
      <c r="A337" s="165"/>
      <c r="B337" s="178">
        <v>85228</v>
      </c>
      <c r="C337" s="177"/>
      <c r="D337" s="242" t="s">
        <v>359</v>
      </c>
      <c r="E337" s="179">
        <f>E338</f>
        <v>0</v>
      </c>
      <c r="F337" s="179">
        <f>F338</f>
        <v>0</v>
      </c>
    </row>
    <row r="338" spans="1:6" s="170" customFormat="1" ht="18" customHeight="1" hidden="1">
      <c r="A338" s="175"/>
      <c r="B338" s="224"/>
      <c r="C338" s="186" t="s">
        <v>360</v>
      </c>
      <c r="D338" s="187" t="s">
        <v>361</v>
      </c>
      <c r="E338" s="169"/>
      <c r="F338" s="169"/>
    </row>
    <row r="339" spans="1:6" s="164" customFormat="1" ht="21" customHeight="1" hidden="1">
      <c r="A339" s="165"/>
      <c r="B339" s="178">
        <v>85295</v>
      </c>
      <c r="C339" s="177"/>
      <c r="D339" s="242" t="s">
        <v>194</v>
      </c>
      <c r="E339" s="179">
        <f>E340</f>
        <v>0</v>
      </c>
      <c r="F339" s="179">
        <f>F340</f>
        <v>0</v>
      </c>
    </row>
    <row r="340" spans="1:6" s="170" customFormat="1" ht="26.25" hidden="1" thickBot="1">
      <c r="A340" s="175"/>
      <c r="B340" s="222"/>
      <c r="C340" s="167" t="s">
        <v>356</v>
      </c>
      <c r="D340" s="214" t="s">
        <v>357</v>
      </c>
      <c r="E340" s="185"/>
      <c r="F340" s="169"/>
    </row>
    <row r="341" spans="1:6" s="278" customFormat="1" ht="15.75" hidden="1" thickBot="1">
      <c r="A341" s="206">
        <v>854</v>
      </c>
      <c r="B341" s="206"/>
      <c r="C341" s="276"/>
      <c r="D341" s="230" t="s">
        <v>362</v>
      </c>
      <c r="E341" s="277">
        <f>E342</f>
        <v>0</v>
      </c>
      <c r="F341" s="277">
        <f>F342</f>
        <v>0</v>
      </c>
    </row>
    <row r="342" spans="1:6" s="170" customFormat="1" ht="14.25" hidden="1">
      <c r="A342" s="229"/>
      <c r="B342" s="279">
        <v>85412</v>
      </c>
      <c r="C342" s="247"/>
      <c r="D342" s="248" t="s">
        <v>363</v>
      </c>
      <c r="E342" s="249">
        <f>E343</f>
        <v>0</v>
      </c>
      <c r="F342" s="249">
        <f>F343</f>
        <v>0</v>
      </c>
    </row>
    <row r="343" spans="1:6" s="170" customFormat="1" ht="21" customHeight="1" hidden="1" thickBot="1">
      <c r="A343" s="165"/>
      <c r="B343" s="224"/>
      <c r="C343" s="224">
        <v>4300</v>
      </c>
      <c r="D343" s="187" t="s">
        <v>171</v>
      </c>
      <c r="E343" s="169"/>
      <c r="F343" s="169"/>
    </row>
    <row r="344" spans="1:6" s="278" customFormat="1" ht="30.75" hidden="1" thickBot="1">
      <c r="A344" s="206">
        <v>900</v>
      </c>
      <c r="B344" s="206"/>
      <c r="C344" s="276"/>
      <c r="D344" s="230" t="s">
        <v>364</v>
      </c>
      <c r="E344" s="277">
        <f>E345</f>
        <v>0</v>
      </c>
      <c r="F344" s="277">
        <f>F345+F347+F350+F352+F354</f>
        <v>0</v>
      </c>
    </row>
    <row r="345" spans="1:6" s="170" customFormat="1" ht="19.5" customHeight="1" hidden="1">
      <c r="A345" s="229"/>
      <c r="B345" s="279">
        <v>90001</v>
      </c>
      <c r="C345" s="247"/>
      <c r="D345" s="248" t="s">
        <v>365</v>
      </c>
      <c r="E345" s="280">
        <f>E346</f>
        <v>0</v>
      </c>
      <c r="F345" s="280">
        <f>F346</f>
        <v>0</v>
      </c>
    </row>
    <row r="346" spans="1:6" s="170" customFormat="1" ht="18" customHeight="1" hidden="1">
      <c r="A346" s="175"/>
      <c r="B346" s="224"/>
      <c r="C346" s="224">
        <v>4260</v>
      </c>
      <c r="D346" s="187" t="s">
        <v>208</v>
      </c>
      <c r="E346" s="169"/>
      <c r="F346" s="169"/>
    </row>
    <row r="347" spans="1:6" s="170" customFormat="1" ht="19.5" customHeight="1" hidden="1">
      <c r="A347" s="175"/>
      <c r="B347" s="281">
        <v>90002</v>
      </c>
      <c r="C347" s="256"/>
      <c r="D347" s="232" t="s">
        <v>366</v>
      </c>
      <c r="E347" s="282">
        <f>E349</f>
        <v>0</v>
      </c>
      <c r="F347" s="282">
        <f>SUM(F348:F349)</f>
        <v>0</v>
      </c>
    </row>
    <row r="348" spans="1:6" s="170" customFormat="1" ht="18" customHeight="1" hidden="1">
      <c r="A348" s="175"/>
      <c r="B348" s="224"/>
      <c r="C348" s="224">
        <v>4300</v>
      </c>
      <c r="D348" s="187" t="s">
        <v>171</v>
      </c>
      <c r="E348" s="169"/>
      <c r="F348" s="169"/>
    </row>
    <row r="349" spans="1:6" s="170" customFormat="1" ht="12.75" hidden="1">
      <c r="A349" s="175"/>
      <c r="B349" s="180"/>
      <c r="C349" s="180">
        <v>6060</v>
      </c>
      <c r="D349" s="181" t="s">
        <v>265</v>
      </c>
      <c r="E349" s="174"/>
      <c r="F349" s="174"/>
    </row>
    <row r="350" spans="1:6" s="170" customFormat="1" ht="14.25" hidden="1">
      <c r="A350" s="175"/>
      <c r="B350" s="281">
        <v>90005</v>
      </c>
      <c r="C350" s="256"/>
      <c r="D350" s="232" t="s">
        <v>367</v>
      </c>
      <c r="E350" s="282">
        <f>E351</f>
        <v>0</v>
      </c>
      <c r="F350" s="282">
        <f>F351</f>
        <v>0</v>
      </c>
    </row>
    <row r="351" spans="1:6" s="170" customFormat="1" ht="18" customHeight="1" hidden="1">
      <c r="A351" s="175"/>
      <c r="B351" s="224"/>
      <c r="C351" s="224">
        <v>4430</v>
      </c>
      <c r="D351" s="187" t="s">
        <v>212</v>
      </c>
      <c r="E351" s="169"/>
      <c r="F351" s="169"/>
    </row>
    <row r="352" spans="1:6" s="170" customFormat="1" ht="19.5" customHeight="1" hidden="1">
      <c r="A352" s="175"/>
      <c r="B352" s="281">
        <v>90015</v>
      </c>
      <c r="C352" s="256"/>
      <c r="D352" s="232" t="s">
        <v>368</v>
      </c>
      <c r="E352" s="282">
        <f>E353</f>
        <v>0</v>
      </c>
      <c r="F352" s="282">
        <f>F353</f>
        <v>0</v>
      </c>
    </row>
    <row r="353" spans="1:6" s="170" customFormat="1" ht="18" customHeight="1" hidden="1">
      <c r="A353" s="175"/>
      <c r="B353" s="224"/>
      <c r="C353" s="224">
        <v>4260</v>
      </c>
      <c r="D353" s="187" t="s">
        <v>208</v>
      </c>
      <c r="E353" s="169"/>
      <c r="F353" s="169"/>
    </row>
    <row r="354" spans="1:6" s="170" customFormat="1" ht="19.5" customHeight="1" hidden="1">
      <c r="A354" s="175"/>
      <c r="B354" s="281">
        <v>90095</v>
      </c>
      <c r="C354" s="256"/>
      <c r="D354" s="232" t="s">
        <v>194</v>
      </c>
      <c r="E354" s="282">
        <f>E355</f>
        <v>0</v>
      </c>
      <c r="F354" s="282">
        <f>F355</f>
        <v>0</v>
      </c>
    </row>
    <row r="355" spans="1:6" s="170" customFormat="1" ht="18" customHeight="1" hidden="1" thickBot="1">
      <c r="A355" s="165"/>
      <c r="B355" s="224"/>
      <c r="C355" s="224">
        <v>4300</v>
      </c>
      <c r="D355" s="187" t="s">
        <v>171</v>
      </c>
      <c r="E355" s="169"/>
      <c r="F355" s="169"/>
    </row>
    <row r="356" spans="1:6" s="278" customFormat="1" ht="30.75" hidden="1" thickBot="1">
      <c r="A356" s="206">
        <v>921</v>
      </c>
      <c r="B356" s="276"/>
      <c r="C356" s="276"/>
      <c r="D356" s="230" t="s">
        <v>369</v>
      </c>
      <c r="E356" s="277">
        <f>E357+E363</f>
        <v>0</v>
      </c>
      <c r="F356" s="277">
        <f>F357+F363+F367</f>
        <v>0</v>
      </c>
    </row>
    <row r="357" spans="1:6" s="170" customFormat="1" ht="19.5" customHeight="1" hidden="1">
      <c r="A357" s="229"/>
      <c r="B357" s="240">
        <v>92109</v>
      </c>
      <c r="C357" s="191"/>
      <c r="D357" s="283" t="s">
        <v>370</v>
      </c>
      <c r="E357" s="193">
        <f>E358</f>
        <v>0</v>
      </c>
      <c r="F357" s="193">
        <f>SUM(F361:F362)</f>
        <v>0</v>
      </c>
    </row>
    <row r="358" spans="1:6" s="170" customFormat="1" ht="38.25" hidden="1">
      <c r="A358" s="189"/>
      <c r="B358" s="220"/>
      <c r="C358" s="220">
        <v>6298</v>
      </c>
      <c r="D358" s="192" t="s">
        <v>180</v>
      </c>
      <c r="E358" s="193"/>
      <c r="F358" s="193"/>
    </row>
    <row r="359" spans="1:6" s="170" customFormat="1" ht="12" customHeight="1" hidden="1">
      <c r="A359" s="194"/>
      <c r="B359" s="195"/>
      <c r="C359" s="196"/>
      <c r="D359" s="197"/>
      <c r="E359" s="198"/>
      <c r="F359" s="198"/>
    </row>
    <row r="360" spans="1:6" s="154" customFormat="1" ht="7.5" customHeight="1" hidden="1">
      <c r="A360" s="199">
        <v>1</v>
      </c>
      <c r="B360" s="199">
        <v>2</v>
      </c>
      <c r="C360" s="199">
        <v>3</v>
      </c>
      <c r="D360" s="199">
        <v>4</v>
      </c>
      <c r="E360" s="199">
        <v>5</v>
      </c>
      <c r="F360" s="199">
        <v>6</v>
      </c>
    </row>
    <row r="361" spans="1:6" s="170" customFormat="1" ht="28.5" customHeight="1" hidden="1">
      <c r="A361" s="175"/>
      <c r="B361" s="183"/>
      <c r="C361" s="172" t="s">
        <v>371</v>
      </c>
      <c r="D361" s="181" t="s">
        <v>372</v>
      </c>
      <c r="E361" s="182"/>
      <c r="F361" s="182"/>
    </row>
    <row r="362" spans="1:6" s="170" customFormat="1" ht="16.5" customHeight="1" hidden="1">
      <c r="A362" s="175"/>
      <c r="B362" s="180"/>
      <c r="C362" s="176" t="s">
        <v>181</v>
      </c>
      <c r="D362" s="181" t="s">
        <v>182</v>
      </c>
      <c r="E362" s="174"/>
      <c r="F362" s="174"/>
    </row>
    <row r="363" spans="1:6" s="170" customFormat="1" ht="19.5" customHeight="1" hidden="1">
      <c r="A363" s="165"/>
      <c r="B363" s="281">
        <v>92116</v>
      </c>
      <c r="C363" s="256"/>
      <c r="D363" s="232" t="s">
        <v>373</v>
      </c>
      <c r="E363" s="257">
        <f>SUM(E364:E365)</f>
        <v>0</v>
      </c>
      <c r="F363" s="257">
        <f>SUM(F365:F366)</f>
        <v>0</v>
      </c>
    </row>
    <row r="364" spans="1:6" s="170" customFormat="1" ht="38.25" hidden="1">
      <c r="A364" s="165"/>
      <c r="B364" s="241"/>
      <c r="C364" s="167" t="s">
        <v>214</v>
      </c>
      <c r="D364" s="187" t="s">
        <v>215</v>
      </c>
      <c r="E364" s="185"/>
      <c r="F364" s="185"/>
    </row>
    <row r="365" spans="1:6" s="170" customFormat="1" ht="25.5" hidden="1">
      <c r="A365" s="165"/>
      <c r="B365" s="180"/>
      <c r="C365" s="172" t="s">
        <v>371</v>
      </c>
      <c r="D365" s="181" t="s">
        <v>372</v>
      </c>
      <c r="E365" s="182"/>
      <c r="F365" s="182"/>
    </row>
    <row r="366" spans="1:6" s="170" customFormat="1" ht="16.5" customHeight="1" hidden="1">
      <c r="A366" s="175"/>
      <c r="B366" s="180"/>
      <c r="C366" s="176" t="s">
        <v>181</v>
      </c>
      <c r="D366" s="181" t="s">
        <v>182</v>
      </c>
      <c r="E366" s="174"/>
      <c r="F366" s="174"/>
    </row>
    <row r="367" spans="1:6" s="170" customFormat="1" ht="19.5" customHeight="1" hidden="1">
      <c r="A367" s="229"/>
      <c r="B367" s="281">
        <v>92120</v>
      </c>
      <c r="C367" s="256"/>
      <c r="D367" s="232" t="s">
        <v>374</v>
      </c>
      <c r="E367" s="282">
        <f>E368</f>
        <v>0</v>
      </c>
      <c r="F367" s="282">
        <f>F368</f>
        <v>0</v>
      </c>
    </row>
    <row r="368" spans="1:6" s="170" customFormat="1" ht="21.75" customHeight="1" hidden="1" thickBot="1">
      <c r="A368" s="165"/>
      <c r="B368" s="224"/>
      <c r="C368" s="224">
        <v>4300</v>
      </c>
      <c r="D368" s="187" t="s">
        <v>171</v>
      </c>
      <c r="E368" s="169"/>
      <c r="F368" s="169"/>
    </row>
    <row r="369" spans="1:6" s="278" customFormat="1" ht="24" customHeight="1" hidden="1" thickBot="1">
      <c r="A369" s="206">
        <v>926</v>
      </c>
      <c r="B369" s="276"/>
      <c r="C369" s="276"/>
      <c r="D369" s="230" t="s">
        <v>375</v>
      </c>
      <c r="E369" s="277">
        <f>E370+E375</f>
        <v>0</v>
      </c>
      <c r="F369" s="277">
        <f>F370+F375+F379</f>
        <v>0</v>
      </c>
    </row>
    <row r="370" spans="1:6" s="170" customFormat="1" ht="19.5" customHeight="1" hidden="1">
      <c r="A370" s="215"/>
      <c r="B370" s="284">
        <v>92605</v>
      </c>
      <c r="C370" s="167"/>
      <c r="D370" s="285" t="s">
        <v>376</v>
      </c>
      <c r="E370" s="185">
        <f>E372</f>
        <v>0</v>
      </c>
      <c r="F370" s="185">
        <f>SUM(F371:F373)</f>
        <v>0</v>
      </c>
    </row>
    <row r="371" spans="1:6" s="170" customFormat="1" ht="25.5" hidden="1">
      <c r="A371" s="229"/>
      <c r="B371" s="241"/>
      <c r="C371" s="167" t="s">
        <v>371</v>
      </c>
      <c r="D371" s="181" t="s">
        <v>372</v>
      </c>
      <c r="E371" s="169"/>
      <c r="F371" s="169"/>
    </row>
    <row r="372" spans="1:6" s="170" customFormat="1" ht="38.25" hidden="1">
      <c r="A372" s="175"/>
      <c r="B372" s="183"/>
      <c r="C372" s="183">
        <v>2820</v>
      </c>
      <c r="D372" s="184" t="s">
        <v>377</v>
      </c>
      <c r="E372" s="182"/>
      <c r="F372" s="182"/>
    </row>
    <row r="373" spans="1:6" s="170" customFormat="1" ht="28.5" customHeight="1" hidden="1" thickBot="1">
      <c r="A373" s="175"/>
      <c r="B373" s="183"/>
      <c r="C373" s="172" t="s">
        <v>207</v>
      </c>
      <c r="D373" s="181" t="s">
        <v>372</v>
      </c>
      <c r="E373" s="182"/>
      <c r="F373" s="182"/>
    </row>
    <row r="374" spans="1:7" s="287" customFormat="1" ht="28.5" customHeight="1" thickBot="1">
      <c r="A374" s="402" t="s">
        <v>378</v>
      </c>
      <c r="B374" s="403"/>
      <c r="C374" s="403"/>
      <c r="D374" s="404"/>
      <c r="E374" s="272">
        <f>E7+E34+E39+E44+E77+E127+E142+E149+E173+E216+E306+E324+E356+E55</f>
        <v>238901</v>
      </c>
      <c r="F374" s="272">
        <f>F7+F34+F39+F44+F77+F127+F142+F149+F173+F216+F306+F324+F356+F55+F72+F210+F227+F341+F344+F369</f>
        <v>150000</v>
      </c>
      <c r="G374" s="286">
        <f>E374-F374</f>
        <v>88901</v>
      </c>
    </row>
    <row r="375" ht="17.25" customHeight="1">
      <c r="E375" s="288"/>
    </row>
    <row r="376" spans="1:7" ht="12.75">
      <c r="A376" s="289" t="s">
        <v>379</v>
      </c>
      <c r="B376" s="290"/>
      <c r="C376" s="290"/>
      <c r="E376" s="291"/>
      <c r="F376" s="292"/>
      <c r="G376" s="293"/>
    </row>
    <row r="377" spans="2:6" ht="12.75">
      <c r="B377" s="294"/>
      <c r="C377" s="290"/>
      <c r="D377" s="292"/>
      <c r="E377" s="292"/>
      <c r="F377" s="292"/>
    </row>
    <row r="378" spans="2:6" ht="12.75">
      <c r="B378" s="290"/>
      <c r="C378" s="290"/>
      <c r="D378" s="292"/>
      <c r="E378" s="292"/>
      <c r="F378" s="292"/>
    </row>
    <row r="379" spans="2:6" ht="12.75">
      <c r="B379" s="290"/>
      <c r="C379" s="290"/>
      <c r="D379" s="292"/>
      <c r="E379" s="292"/>
      <c r="F379" s="292"/>
    </row>
    <row r="380" spans="2:6" ht="12.75">
      <c r="B380" s="290"/>
      <c r="C380" s="290"/>
      <c r="D380" s="292"/>
      <c r="E380" s="292"/>
      <c r="F380" s="292"/>
    </row>
    <row r="381" spans="2:6" ht="12.75">
      <c r="B381" s="290"/>
      <c r="C381" s="290"/>
      <c r="D381" s="292"/>
      <c r="E381" s="292"/>
      <c r="F381" s="292"/>
    </row>
    <row r="382" spans="2:6" ht="12.75">
      <c r="B382" s="290"/>
      <c r="C382" s="290"/>
      <c r="D382" s="292"/>
      <c r="E382" s="292"/>
      <c r="F382" s="292"/>
    </row>
    <row r="383" spans="2:6" ht="12.75">
      <c r="B383" s="290"/>
      <c r="C383" s="290"/>
      <c r="D383" s="292"/>
      <c r="E383" s="292"/>
      <c r="F383" s="292"/>
    </row>
    <row r="384" spans="2:6" ht="12.75">
      <c r="B384" s="290"/>
      <c r="C384" s="290"/>
      <c r="D384" s="292"/>
      <c r="E384" s="292"/>
      <c r="F384" s="292"/>
    </row>
    <row r="385" spans="2:6" ht="12.75">
      <c r="B385" s="290"/>
      <c r="C385" s="290"/>
      <c r="D385" s="292"/>
      <c r="E385" s="292"/>
      <c r="F385" s="292"/>
    </row>
    <row r="386" spans="2:6" ht="12.75">
      <c r="B386" s="290"/>
      <c r="C386" s="290"/>
      <c r="D386" s="292"/>
      <c r="E386" s="292"/>
      <c r="F386" s="292"/>
    </row>
    <row r="387" spans="2:6" ht="12.75">
      <c r="B387" s="290"/>
      <c r="C387" s="290"/>
      <c r="D387" s="292"/>
      <c r="E387" s="292"/>
      <c r="F387" s="292"/>
    </row>
    <row r="388" spans="2:6" ht="12.75">
      <c r="B388" s="290"/>
      <c r="C388" s="290"/>
      <c r="D388" s="292"/>
      <c r="E388" s="292"/>
      <c r="F388" s="292"/>
    </row>
    <row r="389" spans="2:6" ht="12.75">
      <c r="B389" s="290"/>
      <c r="C389" s="290"/>
      <c r="D389" s="292"/>
      <c r="E389" s="292"/>
      <c r="F389" s="292"/>
    </row>
    <row r="390" spans="2:6" ht="12.75">
      <c r="B390" s="290"/>
      <c r="C390" s="290"/>
      <c r="D390" s="292"/>
      <c r="E390" s="292"/>
      <c r="F390" s="292"/>
    </row>
    <row r="391" spans="2:6" ht="12.75">
      <c r="B391" s="290"/>
      <c r="C391" s="290"/>
      <c r="D391" s="292"/>
      <c r="E391" s="292"/>
      <c r="F391" s="292"/>
    </row>
    <row r="392" spans="2:6" ht="12.75">
      <c r="B392" s="290"/>
      <c r="C392" s="290"/>
      <c r="D392" s="292"/>
      <c r="E392" s="292"/>
      <c r="F392" s="292"/>
    </row>
    <row r="393" spans="2:6" ht="12.75">
      <c r="B393" s="290"/>
      <c r="C393" s="290"/>
      <c r="D393" s="292"/>
      <c r="E393" s="292"/>
      <c r="F393" s="292"/>
    </row>
    <row r="394" spans="2:6" ht="12.75">
      <c r="B394" s="290"/>
      <c r="C394" s="290"/>
      <c r="D394" s="292"/>
      <c r="E394" s="292"/>
      <c r="F394" s="292"/>
    </row>
    <row r="395" spans="2:6" ht="12.75">
      <c r="B395" s="290"/>
      <c r="C395" s="290"/>
      <c r="D395" s="292"/>
      <c r="E395" s="292"/>
      <c r="F395" s="292"/>
    </row>
    <row r="396" spans="2:6" ht="12.75">
      <c r="B396" s="290"/>
      <c r="C396" s="290"/>
      <c r="D396" s="292"/>
      <c r="E396" s="292"/>
      <c r="F396" s="292"/>
    </row>
    <row r="397" spans="2:6" ht="12.75">
      <c r="B397" s="290"/>
      <c r="C397" s="290"/>
      <c r="D397" s="292"/>
      <c r="E397" s="292"/>
      <c r="F397" s="292"/>
    </row>
    <row r="398" spans="2:6" ht="12.75">
      <c r="B398" s="290"/>
      <c r="C398" s="290"/>
      <c r="D398" s="292"/>
      <c r="E398" s="292"/>
      <c r="F398" s="292"/>
    </row>
    <row r="399" spans="2:6" ht="12.75">
      <c r="B399" s="290"/>
      <c r="C399" s="290"/>
      <c r="D399" s="292"/>
      <c r="E399" s="292"/>
      <c r="F399" s="292"/>
    </row>
    <row r="400" spans="2:6" ht="12.75">
      <c r="B400" s="290"/>
      <c r="C400" s="290"/>
      <c r="D400" s="292"/>
      <c r="E400" s="292"/>
      <c r="F400" s="292"/>
    </row>
    <row r="401" spans="2:6" ht="12.75">
      <c r="B401" s="290"/>
      <c r="C401" s="290"/>
      <c r="D401" s="292"/>
      <c r="E401" s="292"/>
      <c r="F401" s="292"/>
    </row>
    <row r="402" spans="2:6" ht="12.75">
      <c r="B402" s="290"/>
      <c r="C402" s="290"/>
      <c r="D402" s="292"/>
      <c r="E402" s="292"/>
      <c r="F402" s="292"/>
    </row>
    <row r="403" spans="2:6" ht="12.75">
      <c r="B403" s="290"/>
      <c r="C403" s="290"/>
      <c r="D403" s="292"/>
      <c r="E403" s="292"/>
      <c r="F403" s="292"/>
    </row>
    <row r="404" spans="2:6" ht="12.75">
      <c r="B404" s="290"/>
      <c r="C404" s="290"/>
      <c r="D404" s="292"/>
      <c r="E404" s="292"/>
      <c r="F404" s="292"/>
    </row>
    <row r="405" spans="2:6" ht="12.75">
      <c r="B405" s="290"/>
      <c r="C405" s="290"/>
      <c r="D405" s="292"/>
      <c r="E405" s="292"/>
      <c r="F405" s="292"/>
    </row>
    <row r="406" spans="2:6" ht="12.75">
      <c r="B406" s="290"/>
      <c r="C406" s="290"/>
      <c r="D406" s="292"/>
      <c r="E406" s="292"/>
      <c r="F406" s="292"/>
    </row>
    <row r="407" spans="2:6" ht="12.75">
      <c r="B407" s="290"/>
      <c r="C407" s="290"/>
      <c r="D407" s="292"/>
      <c r="E407" s="292"/>
      <c r="F407" s="292"/>
    </row>
    <row r="408" spans="2:6" ht="12.75">
      <c r="B408" s="290"/>
      <c r="C408" s="290"/>
      <c r="D408" s="292"/>
      <c r="E408" s="292"/>
      <c r="F408" s="292"/>
    </row>
  </sheetData>
  <mergeCells count="8">
    <mergeCell ref="A2:F2"/>
    <mergeCell ref="A374:D374"/>
    <mergeCell ref="E4:E5"/>
    <mergeCell ref="F4:F5"/>
    <mergeCell ref="A4:A5"/>
    <mergeCell ref="B4:B5"/>
    <mergeCell ref="C4:C5"/>
    <mergeCell ref="D4:D5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XXII/111/2008         
z dnia 29 lutego 2008r.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G435"/>
  <sheetViews>
    <sheetView showGridLines="0" zoomScale="75" zoomScaleNormal="75" workbookViewId="0" topLeftCell="A281">
      <selection activeCell="D379" sqref="D379"/>
    </sheetView>
  </sheetViews>
  <sheetFormatPr defaultColWidth="9.00390625" defaultRowHeight="12.75"/>
  <cols>
    <col min="1" max="1" width="5.875" style="149" customWidth="1"/>
    <col min="2" max="2" width="8.125" style="149" customWidth="1"/>
    <col min="3" max="3" width="5.625" style="149" hidden="1" customWidth="1"/>
    <col min="4" max="4" width="44.375" style="150" customWidth="1"/>
    <col min="5" max="6" width="16.625" style="150" customWidth="1"/>
    <col min="7" max="7" width="11.625" style="150" bestFit="1" customWidth="1"/>
    <col min="8" max="16384" width="9.125" style="150" customWidth="1"/>
  </cols>
  <sheetData>
    <row r="1" ht="9" customHeight="1"/>
    <row r="2" spans="1:6" ht="17.25" customHeight="1">
      <c r="A2" s="401" t="s">
        <v>383</v>
      </c>
      <c r="B2" s="401"/>
      <c r="C2" s="401"/>
      <c r="D2" s="401"/>
      <c r="E2" s="401"/>
      <c r="F2" s="401"/>
    </row>
    <row r="3" spans="1:6" ht="13.5" customHeight="1" thickBot="1">
      <c r="A3" s="151"/>
      <c r="B3" s="151"/>
      <c r="C3" s="151"/>
      <c r="D3" s="151"/>
      <c r="E3" s="151"/>
      <c r="F3" s="151"/>
    </row>
    <row r="4" spans="1:6" s="152" customFormat="1" ht="22.5" customHeight="1">
      <c r="A4" s="407" t="s">
        <v>148</v>
      </c>
      <c r="B4" s="409" t="s">
        <v>149</v>
      </c>
      <c r="C4" s="409" t="s">
        <v>150</v>
      </c>
      <c r="D4" s="409" t="s">
        <v>151</v>
      </c>
      <c r="E4" s="405" t="s">
        <v>152</v>
      </c>
      <c r="F4" s="405" t="s">
        <v>153</v>
      </c>
    </row>
    <row r="5" spans="1:6" s="152" customFormat="1" ht="15" customHeight="1" thickBot="1">
      <c r="A5" s="408"/>
      <c r="B5" s="406"/>
      <c r="C5" s="406"/>
      <c r="D5" s="406"/>
      <c r="E5" s="406"/>
      <c r="F5" s="406"/>
    </row>
    <row r="6" spans="1:6" s="154" customFormat="1" ht="7.5" customHeight="1" thickBot="1">
      <c r="A6" s="153">
        <v>1</v>
      </c>
      <c r="B6" s="153">
        <v>2</v>
      </c>
      <c r="C6" s="153">
        <v>3</v>
      </c>
      <c r="D6" s="153">
        <v>3</v>
      </c>
      <c r="E6" s="153">
        <v>4</v>
      </c>
      <c r="F6" s="153">
        <v>5</v>
      </c>
    </row>
    <row r="7" spans="1:6" s="159" customFormat="1" ht="23.25" customHeight="1" thickBot="1">
      <c r="A7" s="155" t="s">
        <v>154</v>
      </c>
      <c r="B7" s="156"/>
      <c r="C7" s="157"/>
      <c r="D7" s="157" t="s">
        <v>155</v>
      </c>
      <c r="E7" s="158">
        <f>E17+E32</f>
        <v>5000</v>
      </c>
      <c r="F7" s="158">
        <f>F17+F32+F8+F26+F28+F30</f>
        <v>0</v>
      </c>
    </row>
    <row r="8" spans="1:6" s="164" customFormat="1" ht="23.25" customHeight="1" hidden="1">
      <c r="A8" s="160"/>
      <c r="B8" s="161" t="s">
        <v>156</v>
      </c>
      <c r="C8" s="162"/>
      <c r="D8" s="162" t="s">
        <v>157</v>
      </c>
      <c r="E8" s="163">
        <f>SUM(E16:E18)</f>
        <v>5000</v>
      </c>
      <c r="F8" s="163">
        <f>SUM(F9:F16)</f>
        <v>0</v>
      </c>
    </row>
    <row r="9" spans="1:6" s="170" customFormat="1" ht="16.5" customHeight="1" hidden="1">
      <c r="A9" s="165"/>
      <c r="B9" s="166"/>
      <c r="C9" s="167" t="s">
        <v>158</v>
      </c>
      <c r="D9" s="168" t="s">
        <v>159</v>
      </c>
      <c r="E9" s="169"/>
      <c r="F9" s="169"/>
    </row>
    <row r="10" spans="1:6" s="170" customFormat="1" ht="16.5" customHeight="1" hidden="1">
      <c r="A10" s="165"/>
      <c r="B10" s="171"/>
      <c r="C10" s="172" t="s">
        <v>160</v>
      </c>
      <c r="D10" s="173" t="s">
        <v>161</v>
      </c>
      <c r="E10" s="174"/>
      <c r="F10" s="174"/>
    </row>
    <row r="11" spans="1:6" s="170" customFormat="1" ht="16.5" customHeight="1" hidden="1">
      <c r="A11" s="165"/>
      <c r="B11" s="171"/>
      <c r="C11" s="172" t="s">
        <v>162</v>
      </c>
      <c r="D11" s="173" t="s">
        <v>163</v>
      </c>
      <c r="E11" s="174"/>
      <c r="F11" s="174"/>
    </row>
    <row r="12" spans="1:6" s="170" customFormat="1" ht="16.5" customHeight="1" hidden="1">
      <c r="A12" s="165"/>
      <c r="B12" s="171"/>
      <c r="C12" s="172" t="s">
        <v>164</v>
      </c>
      <c r="D12" s="173" t="s">
        <v>165</v>
      </c>
      <c r="E12" s="174"/>
      <c r="F12" s="174"/>
    </row>
    <row r="13" spans="1:6" s="170" customFormat="1" ht="16.5" customHeight="1" hidden="1">
      <c r="A13" s="165"/>
      <c r="B13" s="171"/>
      <c r="C13" s="172" t="s">
        <v>166</v>
      </c>
      <c r="D13" s="173" t="s">
        <v>167</v>
      </c>
      <c r="E13" s="174"/>
      <c r="F13" s="174"/>
    </row>
    <row r="14" spans="1:6" s="170" customFormat="1" ht="16.5" customHeight="1" hidden="1">
      <c r="A14" s="165"/>
      <c r="B14" s="171"/>
      <c r="C14" s="172" t="s">
        <v>168</v>
      </c>
      <c r="D14" s="173" t="s">
        <v>169</v>
      </c>
      <c r="E14" s="174"/>
      <c r="F14" s="174"/>
    </row>
    <row r="15" spans="1:6" s="170" customFormat="1" ht="16.5" customHeight="1" hidden="1">
      <c r="A15" s="165"/>
      <c r="B15" s="171"/>
      <c r="C15" s="172" t="s">
        <v>170</v>
      </c>
      <c r="D15" s="173" t="s">
        <v>171</v>
      </c>
      <c r="E15" s="174"/>
      <c r="F15" s="174"/>
    </row>
    <row r="16" spans="1:6" s="170" customFormat="1" ht="16.5" customHeight="1" hidden="1">
      <c r="A16" s="165"/>
      <c r="B16" s="171"/>
      <c r="C16" s="176" t="s">
        <v>172</v>
      </c>
      <c r="D16" s="173" t="s">
        <v>173</v>
      </c>
      <c r="E16" s="174"/>
      <c r="F16" s="174"/>
    </row>
    <row r="17" spans="1:6" s="164" customFormat="1" ht="20.25" customHeight="1">
      <c r="A17" s="341"/>
      <c r="B17" s="340" t="s">
        <v>174</v>
      </c>
      <c r="C17" s="318"/>
      <c r="D17" s="178" t="s">
        <v>175</v>
      </c>
      <c r="E17" s="179">
        <f>E21</f>
        <v>5000</v>
      </c>
      <c r="F17" s="179">
        <f>SUM(F21:F25)</f>
        <v>0</v>
      </c>
    </row>
    <row r="18" spans="1:6" s="170" customFormat="1" ht="21" customHeight="1" hidden="1">
      <c r="A18" s="321"/>
      <c r="B18" s="195"/>
      <c r="C18" s="329" t="s">
        <v>176</v>
      </c>
      <c r="D18" s="168" t="s">
        <v>177</v>
      </c>
      <c r="E18" s="169"/>
      <c r="F18" s="169"/>
    </row>
    <row r="19" spans="1:6" s="170" customFormat="1" ht="51" hidden="1">
      <c r="A19" s="321"/>
      <c r="B19" s="339"/>
      <c r="C19" s="330" t="s">
        <v>178</v>
      </c>
      <c r="D19" s="181" t="s">
        <v>179</v>
      </c>
      <c r="E19" s="182"/>
      <c r="F19" s="174"/>
    </row>
    <row r="20" spans="1:6" s="170" customFormat="1" ht="38.25" hidden="1">
      <c r="A20" s="321"/>
      <c r="B20" s="339"/>
      <c r="C20" s="338">
        <v>6298</v>
      </c>
      <c r="D20" s="184" t="s">
        <v>180</v>
      </c>
      <c r="E20" s="185"/>
      <c r="F20" s="174"/>
    </row>
    <row r="21" spans="1:6" s="170" customFormat="1" ht="17.25" customHeight="1">
      <c r="A21" s="321"/>
      <c r="B21" s="195"/>
      <c r="C21" s="330" t="s">
        <v>181</v>
      </c>
      <c r="D21" s="302" t="s">
        <v>384</v>
      </c>
      <c r="E21" s="174">
        <v>5000</v>
      </c>
      <c r="F21" s="174"/>
    </row>
    <row r="22" spans="1:6" s="170" customFormat="1" ht="21.75" customHeight="1" thickBot="1">
      <c r="A22" s="321"/>
      <c r="B22" s="195"/>
      <c r="C22" s="330"/>
      <c r="D22" s="303" t="s">
        <v>29</v>
      </c>
      <c r="E22" s="304" t="s">
        <v>387</v>
      </c>
      <c r="F22" s="174"/>
    </row>
    <row r="23" spans="1:6" s="170" customFormat="1" ht="22.5" customHeight="1" hidden="1">
      <c r="A23" s="229"/>
      <c r="B23" s="224"/>
      <c r="C23" s="172" t="s">
        <v>183</v>
      </c>
      <c r="D23" s="181" t="s">
        <v>182</v>
      </c>
      <c r="E23" s="182"/>
      <c r="F23" s="174"/>
    </row>
    <row r="24" spans="1:6" s="170" customFormat="1" ht="26.25" customHeight="1" hidden="1">
      <c r="A24" s="175"/>
      <c r="B24" s="183"/>
      <c r="C24" s="183">
        <v>6059</v>
      </c>
      <c r="D24" s="181" t="s">
        <v>182</v>
      </c>
      <c r="E24" s="185"/>
      <c r="F24" s="182"/>
    </row>
    <row r="25" spans="1:6" s="170" customFormat="1" ht="38.25" hidden="1">
      <c r="A25" s="175"/>
      <c r="B25" s="180"/>
      <c r="C25" s="180">
        <v>6210</v>
      </c>
      <c r="D25" s="181" t="s">
        <v>184</v>
      </c>
      <c r="E25" s="169"/>
      <c r="F25" s="169"/>
    </row>
    <row r="26" spans="1:6" s="164" customFormat="1" ht="23.25" customHeight="1" hidden="1">
      <c r="A26" s="175"/>
      <c r="B26" s="177" t="s">
        <v>185</v>
      </c>
      <c r="C26" s="178"/>
      <c r="D26" s="178" t="s">
        <v>186</v>
      </c>
      <c r="E26" s="179">
        <f>E27</f>
        <v>0</v>
      </c>
      <c r="F26" s="179">
        <f>F27</f>
        <v>0</v>
      </c>
    </row>
    <row r="27" spans="1:6" s="170" customFormat="1" ht="19.5" customHeight="1" hidden="1">
      <c r="A27" s="175"/>
      <c r="B27" s="166"/>
      <c r="C27" s="186" t="s">
        <v>170</v>
      </c>
      <c r="D27" s="168" t="s">
        <v>171</v>
      </c>
      <c r="E27" s="169"/>
      <c r="F27" s="169"/>
    </row>
    <row r="28" spans="1:6" s="164" customFormat="1" ht="23.25" customHeight="1" hidden="1">
      <c r="A28" s="175"/>
      <c r="B28" s="177" t="s">
        <v>187</v>
      </c>
      <c r="C28" s="178"/>
      <c r="D28" s="178" t="s">
        <v>188</v>
      </c>
      <c r="E28" s="179">
        <f>E29</f>
        <v>0</v>
      </c>
      <c r="F28" s="179">
        <f>F29</f>
        <v>0</v>
      </c>
    </row>
    <row r="29" spans="1:6" s="170" customFormat="1" ht="19.5" customHeight="1" hidden="1">
      <c r="A29" s="175"/>
      <c r="B29" s="166"/>
      <c r="C29" s="186" t="s">
        <v>189</v>
      </c>
      <c r="D29" s="187" t="s">
        <v>190</v>
      </c>
      <c r="E29" s="169"/>
      <c r="F29" s="169"/>
    </row>
    <row r="30" spans="1:6" s="164" customFormat="1" ht="23.25" customHeight="1" hidden="1">
      <c r="A30" s="175"/>
      <c r="B30" s="177" t="s">
        <v>191</v>
      </c>
      <c r="C30" s="178"/>
      <c r="D30" s="178" t="s">
        <v>192</v>
      </c>
      <c r="E30" s="179">
        <f>E31</f>
        <v>0</v>
      </c>
      <c r="F30" s="179">
        <f>F31</f>
        <v>0</v>
      </c>
    </row>
    <row r="31" spans="1:6" s="170" customFormat="1" ht="19.5" customHeight="1" hidden="1">
      <c r="A31" s="175"/>
      <c r="B31" s="166"/>
      <c r="C31" s="186" t="s">
        <v>181</v>
      </c>
      <c r="D31" s="187" t="s">
        <v>182</v>
      </c>
      <c r="E31" s="169"/>
      <c r="F31" s="169"/>
    </row>
    <row r="32" spans="1:6" s="164" customFormat="1" ht="22.5" customHeight="1" hidden="1">
      <c r="A32" s="188"/>
      <c r="B32" s="177" t="s">
        <v>193</v>
      </c>
      <c r="C32" s="178"/>
      <c r="D32" s="178" t="s">
        <v>194</v>
      </c>
      <c r="E32" s="179">
        <f>E33</f>
        <v>0</v>
      </c>
      <c r="F32" s="179">
        <f>F33</f>
        <v>0</v>
      </c>
    </row>
    <row r="33" spans="1:6" s="170" customFormat="1" ht="19.5" customHeight="1" hidden="1" thickBot="1">
      <c r="A33" s="165"/>
      <c r="B33" s="166"/>
      <c r="C33" s="186" t="s">
        <v>195</v>
      </c>
      <c r="D33" s="168" t="s">
        <v>196</v>
      </c>
      <c r="E33" s="169"/>
      <c r="F33" s="169"/>
    </row>
    <row r="34" spans="1:6" s="159" customFormat="1" ht="22.5" customHeight="1" hidden="1" thickBot="1">
      <c r="A34" s="155" t="s">
        <v>197</v>
      </c>
      <c r="B34" s="156"/>
      <c r="C34" s="157"/>
      <c r="D34" s="157" t="s">
        <v>198</v>
      </c>
      <c r="E34" s="158">
        <f>E35</f>
        <v>0</v>
      </c>
      <c r="F34" s="158">
        <f>F35</f>
        <v>0</v>
      </c>
    </row>
    <row r="35" spans="1:6" s="164" customFormat="1" ht="22.5" customHeight="1" hidden="1">
      <c r="A35" s="160"/>
      <c r="B35" s="161" t="s">
        <v>199</v>
      </c>
      <c r="C35" s="162"/>
      <c r="D35" s="162" t="s">
        <v>200</v>
      </c>
      <c r="E35" s="163">
        <f>E36</f>
        <v>0</v>
      </c>
      <c r="F35" s="163">
        <f>F36</f>
        <v>0</v>
      </c>
    </row>
    <row r="36" spans="1:6" s="170" customFormat="1" ht="59.25" customHeight="1" hidden="1">
      <c r="A36" s="189"/>
      <c r="B36" s="190"/>
      <c r="C36" s="191" t="s">
        <v>201</v>
      </c>
      <c r="D36" s="192" t="s">
        <v>202</v>
      </c>
      <c r="E36" s="193"/>
      <c r="F36" s="193"/>
    </row>
    <row r="37" spans="1:6" s="170" customFormat="1" ht="8.25" customHeight="1" hidden="1">
      <c r="A37" s="194"/>
      <c r="B37" s="195"/>
      <c r="C37" s="196"/>
      <c r="D37" s="197"/>
      <c r="E37" s="198"/>
      <c r="F37" s="198"/>
    </row>
    <row r="38" spans="1:6" s="154" customFormat="1" ht="7.5" customHeight="1" hidden="1">
      <c r="A38" s="199">
        <v>1</v>
      </c>
      <c r="B38" s="199">
        <v>2</v>
      </c>
      <c r="C38" s="199">
        <v>3</v>
      </c>
      <c r="D38" s="199">
        <v>4</v>
      </c>
      <c r="E38" s="199">
        <v>5</v>
      </c>
      <c r="F38" s="199">
        <v>6</v>
      </c>
    </row>
    <row r="39" spans="1:6" s="159" customFormat="1" ht="33.75" customHeight="1" hidden="1" thickBot="1">
      <c r="A39" s="200">
        <v>400</v>
      </c>
      <c r="B39" s="201"/>
      <c r="C39" s="202"/>
      <c r="D39" s="203" t="s">
        <v>203</v>
      </c>
      <c r="E39" s="204">
        <f>E40</f>
        <v>0</v>
      </c>
      <c r="F39" s="204">
        <f>F40</f>
        <v>0</v>
      </c>
    </row>
    <row r="40" spans="1:6" s="164" customFormat="1" ht="22.5" customHeight="1" hidden="1">
      <c r="A40" s="205"/>
      <c r="B40" s="162">
        <v>40002</v>
      </c>
      <c r="C40" s="162"/>
      <c r="D40" s="162" t="s">
        <v>204</v>
      </c>
      <c r="E40" s="163">
        <f>E41</f>
        <v>0</v>
      </c>
      <c r="F40" s="163">
        <f>SUM(F42:F43)</f>
        <v>0</v>
      </c>
    </row>
    <row r="41" spans="1:6" s="170" customFormat="1" ht="19.5" customHeight="1" hidden="1">
      <c r="A41" s="165"/>
      <c r="B41" s="166"/>
      <c r="C41" s="186" t="s">
        <v>176</v>
      </c>
      <c r="D41" s="168" t="s">
        <v>177</v>
      </c>
      <c r="E41" s="185"/>
      <c r="F41" s="169"/>
    </row>
    <row r="42" spans="1:6" s="170" customFormat="1" ht="19.5" customHeight="1" hidden="1">
      <c r="A42" s="165"/>
      <c r="B42" s="171"/>
      <c r="C42" s="176" t="s">
        <v>205</v>
      </c>
      <c r="D42" s="181" t="s">
        <v>206</v>
      </c>
      <c r="E42" s="182"/>
      <c r="F42" s="174"/>
    </row>
    <row r="43" spans="1:6" s="170" customFormat="1" ht="19.5" customHeight="1" hidden="1" thickBot="1">
      <c r="A43" s="165"/>
      <c r="B43" s="171"/>
      <c r="C43" s="176" t="s">
        <v>207</v>
      </c>
      <c r="D43" s="173" t="s">
        <v>208</v>
      </c>
      <c r="E43" s="174"/>
      <c r="F43" s="174"/>
    </row>
    <row r="44" spans="1:6" s="159" customFormat="1" ht="23.25" customHeight="1" thickBot="1">
      <c r="A44" s="157">
        <v>600</v>
      </c>
      <c r="B44" s="206"/>
      <c r="C44" s="157"/>
      <c r="D44" s="157" t="s">
        <v>209</v>
      </c>
      <c r="E44" s="158">
        <f>E47</f>
        <v>10000</v>
      </c>
      <c r="F44" s="158">
        <f>F47+F45</f>
        <v>30000</v>
      </c>
    </row>
    <row r="45" spans="1:6" s="164" customFormat="1" ht="17.25" customHeight="1" hidden="1">
      <c r="A45" s="205"/>
      <c r="B45" s="207">
        <v>60014</v>
      </c>
      <c r="C45" s="207"/>
      <c r="D45" s="207" t="s">
        <v>210</v>
      </c>
      <c r="E45" s="208">
        <f>E46</f>
        <v>0</v>
      </c>
      <c r="F45" s="208">
        <f>F46</f>
        <v>0</v>
      </c>
    </row>
    <row r="46" spans="1:6" s="170" customFormat="1" ht="26.25" customHeight="1" hidden="1">
      <c r="A46" s="334"/>
      <c r="B46" s="166"/>
      <c r="C46" s="186" t="s">
        <v>211</v>
      </c>
      <c r="D46" s="187" t="s">
        <v>212</v>
      </c>
      <c r="E46" s="169"/>
      <c r="F46" s="169"/>
    </row>
    <row r="47" spans="1:6" s="164" customFormat="1" ht="18" customHeight="1">
      <c r="A47" s="335"/>
      <c r="B47" s="333">
        <v>60016</v>
      </c>
      <c r="C47" s="318"/>
      <c r="D47" s="178" t="s">
        <v>213</v>
      </c>
      <c r="E47" s="179">
        <f>E51+E55</f>
        <v>10000</v>
      </c>
      <c r="F47" s="179">
        <f>SUM(F49:F56)</f>
        <v>30000</v>
      </c>
    </row>
    <row r="48" spans="1:6" s="170" customFormat="1" ht="26.25" customHeight="1" hidden="1">
      <c r="A48" s="335"/>
      <c r="B48" s="195"/>
      <c r="C48" s="326" t="s">
        <v>214</v>
      </c>
      <c r="D48" s="187" t="s">
        <v>215</v>
      </c>
      <c r="E48" s="185"/>
      <c r="F48" s="169"/>
    </row>
    <row r="49" spans="1:6" s="170" customFormat="1" ht="19.5" customHeight="1" hidden="1">
      <c r="A49" s="321"/>
      <c r="B49" s="195"/>
      <c r="C49" s="330" t="s">
        <v>162</v>
      </c>
      <c r="D49" s="173" t="s">
        <v>163</v>
      </c>
      <c r="E49" s="174"/>
      <c r="F49" s="174"/>
    </row>
    <row r="50" spans="1:6" s="170" customFormat="1" ht="19.5" customHeight="1" hidden="1">
      <c r="A50" s="321"/>
      <c r="B50" s="195"/>
      <c r="C50" s="330" t="s">
        <v>166</v>
      </c>
      <c r="D50" s="173" t="s">
        <v>167</v>
      </c>
      <c r="E50" s="174"/>
      <c r="F50" s="174"/>
    </row>
    <row r="51" spans="1:6" s="170" customFormat="1" ht="18.75" customHeight="1">
      <c r="A51" s="321"/>
      <c r="B51" s="195"/>
      <c r="C51" s="330"/>
      <c r="D51" s="302" t="s">
        <v>386</v>
      </c>
      <c r="E51" s="174">
        <f>E52</f>
        <v>5000</v>
      </c>
      <c r="F51" s="174"/>
    </row>
    <row r="52" spans="1:6" s="170" customFormat="1" ht="19.5" customHeight="1" hidden="1">
      <c r="A52" s="321"/>
      <c r="B52" s="195"/>
      <c r="C52" s="330" t="s">
        <v>168</v>
      </c>
      <c r="D52" s="173" t="s">
        <v>169</v>
      </c>
      <c r="E52" s="174">
        <v>5000</v>
      </c>
      <c r="F52" s="174"/>
    </row>
    <row r="53" spans="1:6" s="170" customFormat="1" ht="19.5" customHeight="1" hidden="1">
      <c r="A53" s="321"/>
      <c r="B53" s="195"/>
      <c r="C53" s="330" t="s">
        <v>216</v>
      </c>
      <c r="D53" s="173" t="s">
        <v>217</v>
      </c>
      <c r="E53" s="174"/>
      <c r="F53" s="174"/>
    </row>
    <row r="54" spans="1:6" s="170" customFormat="1" ht="19.5" customHeight="1" hidden="1">
      <c r="A54" s="321"/>
      <c r="B54" s="195"/>
      <c r="C54" s="330" t="s">
        <v>170</v>
      </c>
      <c r="D54" s="173" t="s">
        <v>171</v>
      </c>
      <c r="E54" s="174"/>
      <c r="F54" s="174"/>
    </row>
    <row r="55" spans="1:6" s="170" customFormat="1" ht="19.5" customHeight="1">
      <c r="A55" s="321"/>
      <c r="B55" s="195"/>
      <c r="C55" s="330" t="s">
        <v>181</v>
      </c>
      <c r="D55" s="307" t="s">
        <v>384</v>
      </c>
      <c r="E55" s="174">
        <v>5000</v>
      </c>
      <c r="F55" s="174">
        <v>30000</v>
      </c>
    </row>
    <row r="56" spans="1:6" s="170" customFormat="1" ht="19.5" customHeight="1" hidden="1">
      <c r="A56" s="321"/>
      <c r="B56" s="195"/>
      <c r="C56" s="331" t="s">
        <v>181</v>
      </c>
      <c r="D56" s="173" t="s">
        <v>182</v>
      </c>
      <c r="E56" s="174"/>
      <c r="F56" s="174"/>
    </row>
    <row r="57" spans="1:6" s="170" customFormat="1" ht="19.5" customHeight="1">
      <c r="A57" s="321"/>
      <c r="B57" s="195"/>
      <c r="C57" s="336"/>
      <c r="D57" s="313" t="s">
        <v>62</v>
      </c>
      <c r="E57" s="304" t="s">
        <v>387</v>
      </c>
      <c r="F57" s="174"/>
    </row>
    <row r="58" spans="1:6" s="170" customFormat="1" ht="19.5" customHeight="1" thickBot="1">
      <c r="A58" s="321"/>
      <c r="B58" s="195"/>
      <c r="C58" s="336"/>
      <c r="D58" s="313" t="s">
        <v>388</v>
      </c>
      <c r="E58" s="337"/>
      <c r="F58" s="304" t="s">
        <v>389</v>
      </c>
    </row>
    <row r="59" spans="1:7" s="159" customFormat="1" ht="22.5" customHeight="1" hidden="1" thickBot="1">
      <c r="A59" s="202">
        <v>700</v>
      </c>
      <c r="B59" s="201"/>
      <c r="C59" s="157"/>
      <c r="D59" s="202" t="s">
        <v>218</v>
      </c>
      <c r="E59" s="158">
        <f>E60</f>
        <v>0</v>
      </c>
      <c r="F59" s="158">
        <f>F60+F72</f>
        <v>0</v>
      </c>
      <c r="G59" s="211"/>
    </row>
    <row r="60" spans="1:6" s="164" customFormat="1" ht="22.5" customHeight="1" hidden="1">
      <c r="A60" s="212"/>
      <c r="B60" s="162">
        <v>70005</v>
      </c>
      <c r="C60" s="162"/>
      <c r="D60" s="162" t="s">
        <v>219</v>
      </c>
      <c r="E60" s="163">
        <f>SUM(E61:E66)</f>
        <v>0</v>
      </c>
      <c r="F60" s="163">
        <f>SUM(F67:F71)</f>
        <v>0</v>
      </c>
    </row>
    <row r="61" spans="1:6" s="170" customFormat="1" ht="25.5" hidden="1">
      <c r="A61" s="175"/>
      <c r="B61" s="213"/>
      <c r="C61" s="167" t="s">
        <v>220</v>
      </c>
      <c r="D61" s="214" t="s">
        <v>221</v>
      </c>
      <c r="E61" s="185"/>
      <c r="F61" s="185"/>
    </row>
    <row r="62" spans="1:6" s="170" customFormat="1" ht="19.5" customHeight="1" hidden="1">
      <c r="A62" s="215"/>
      <c r="B62" s="213"/>
      <c r="C62" s="167" t="s">
        <v>222</v>
      </c>
      <c r="D62" s="216" t="s">
        <v>223</v>
      </c>
      <c r="E62" s="185"/>
      <c r="F62" s="185"/>
    </row>
    <row r="63" spans="1:6" s="170" customFormat="1" ht="63.75" hidden="1">
      <c r="A63" s="175"/>
      <c r="B63" s="217"/>
      <c r="C63" s="172" t="s">
        <v>201</v>
      </c>
      <c r="D63" s="184" t="s">
        <v>202</v>
      </c>
      <c r="E63" s="182"/>
      <c r="F63" s="174"/>
    </row>
    <row r="64" spans="1:6" s="170" customFormat="1" ht="18.75" customHeight="1" hidden="1">
      <c r="A64" s="165"/>
      <c r="B64" s="171"/>
      <c r="C64" s="172" t="s">
        <v>195</v>
      </c>
      <c r="D64" s="218" t="s">
        <v>196</v>
      </c>
      <c r="E64" s="182"/>
      <c r="F64" s="174"/>
    </row>
    <row r="65" spans="1:6" s="170" customFormat="1" ht="19.5" customHeight="1" hidden="1">
      <c r="A65" s="165"/>
      <c r="B65" s="171"/>
      <c r="C65" s="172" t="s">
        <v>224</v>
      </c>
      <c r="D65" s="173" t="s">
        <v>225</v>
      </c>
      <c r="E65" s="182"/>
      <c r="F65" s="174"/>
    </row>
    <row r="66" spans="1:6" s="170" customFormat="1" ht="28.5" customHeight="1" hidden="1">
      <c r="A66" s="165"/>
      <c r="B66" s="171"/>
      <c r="C66" s="180">
        <v>6298</v>
      </c>
      <c r="D66" s="181" t="s">
        <v>180</v>
      </c>
      <c r="E66" s="182"/>
      <c r="F66" s="174"/>
    </row>
    <row r="67" spans="1:6" s="170" customFormat="1" ht="19.5" customHeight="1" hidden="1">
      <c r="A67" s="165"/>
      <c r="B67" s="171"/>
      <c r="C67" s="172" t="s">
        <v>170</v>
      </c>
      <c r="D67" s="173" t="s">
        <v>171</v>
      </c>
      <c r="E67" s="174"/>
      <c r="F67" s="174"/>
    </row>
    <row r="68" spans="1:6" s="170" customFormat="1" ht="19.5" customHeight="1" hidden="1">
      <c r="A68" s="175"/>
      <c r="B68" s="171"/>
      <c r="C68" s="172" t="s">
        <v>226</v>
      </c>
      <c r="D68" s="181" t="s">
        <v>227</v>
      </c>
      <c r="E68" s="174"/>
      <c r="F68" s="174"/>
    </row>
    <row r="69" spans="1:6" s="170" customFormat="1" ht="19.5" customHeight="1" hidden="1">
      <c r="A69" s="165"/>
      <c r="B69" s="171"/>
      <c r="C69" s="172" t="s">
        <v>211</v>
      </c>
      <c r="D69" s="173" t="s">
        <v>212</v>
      </c>
      <c r="E69" s="174"/>
      <c r="F69" s="174"/>
    </row>
    <row r="70" spans="1:6" s="170" customFormat="1" ht="19.5" customHeight="1" hidden="1">
      <c r="A70" s="165"/>
      <c r="B70" s="171"/>
      <c r="C70" s="172" t="s">
        <v>228</v>
      </c>
      <c r="D70" s="219" t="s">
        <v>229</v>
      </c>
      <c r="E70" s="174"/>
      <c r="F70" s="174"/>
    </row>
    <row r="71" spans="1:6" s="170" customFormat="1" ht="19.5" customHeight="1" hidden="1">
      <c r="A71" s="175"/>
      <c r="B71" s="171"/>
      <c r="C71" s="176" t="s">
        <v>181</v>
      </c>
      <c r="D71" s="173" t="s">
        <v>182</v>
      </c>
      <c r="E71" s="174"/>
      <c r="F71" s="174"/>
    </row>
    <row r="72" spans="1:6" s="164" customFormat="1" ht="22.5" customHeight="1" hidden="1">
      <c r="A72" s="212"/>
      <c r="B72" s="178">
        <v>70095</v>
      </c>
      <c r="C72" s="178"/>
      <c r="D72" s="178" t="s">
        <v>194</v>
      </c>
      <c r="E72" s="179">
        <f>SUM(E73:E75)</f>
        <v>0</v>
      </c>
      <c r="F72" s="179">
        <f>SUM(F73:F75)</f>
        <v>0</v>
      </c>
    </row>
    <row r="73" spans="1:6" s="170" customFormat="1" ht="19.5" customHeight="1" hidden="1">
      <c r="A73" s="165"/>
      <c r="B73" s="166"/>
      <c r="C73" s="167" t="s">
        <v>207</v>
      </c>
      <c r="D73" s="168" t="s">
        <v>208</v>
      </c>
      <c r="E73" s="169"/>
      <c r="F73" s="169"/>
    </row>
    <row r="74" spans="1:6" s="170" customFormat="1" ht="19.5" customHeight="1" hidden="1">
      <c r="A74" s="165"/>
      <c r="B74" s="171"/>
      <c r="C74" s="172" t="s">
        <v>170</v>
      </c>
      <c r="D74" s="173" t="s">
        <v>171</v>
      </c>
      <c r="E74" s="174"/>
      <c r="F74" s="174"/>
    </row>
    <row r="75" spans="1:6" s="170" customFormat="1" ht="19.5" customHeight="1" hidden="1" thickBot="1">
      <c r="A75" s="165"/>
      <c r="B75" s="171"/>
      <c r="C75" s="176" t="s">
        <v>211</v>
      </c>
      <c r="D75" s="173" t="s">
        <v>212</v>
      </c>
      <c r="E75" s="174"/>
      <c r="F75" s="174"/>
    </row>
    <row r="76" spans="1:6" s="159" customFormat="1" ht="20.25" customHeight="1" hidden="1" thickBot="1">
      <c r="A76" s="157">
        <v>710</v>
      </c>
      <c r="B76" s="206"/>
      <c r="C76" s="157"/>
      <c r="D76" s="157" t="s">
        <v>230</v>
      </c>
      <c r="E76" s="158">
        <f>E82+E77</f>
        <v>0</v>
      </c>
      <c r="F76" s="158">
        <f>F77</f>
        <v>0</v>
      </c>
    </row>
    <row r="77" spans="1:6" s="164" customFormat="1" ht="18.75" customHeight="1" hidden="1">
      <c r="A77" s="212"/>
      <c r="B77" s="162">
        <v>71004</v>
      </c>
      <c r="C77" s="162"/>
      <c r="D77" s="162" t="s">
        <v>231</v>
      </c>
      <c r="E77" s="163"/>
      <c r="F77" s="163">
        <f>F78</f>
        <v>0</v>
      </c>
    </row>
    <row r="78" spans="1:6" s="170" customFormat="1" ht="21.75" customHeight="1" hidden="1">
      <c r="A78" s="189"/>
      <c r="B78" s="220"/>
      <c r="C78" s="191" t="s">
        <v>170</v>
      </c>
      <c r="D78" s="192" t="s">
        <v>171</v>
      </c>
      <c r="E78" s="193"/>
      <c r="F78" s="193"/>
    </row>
    <row r="79" spans="1:6" s="170" customFormat="1" ht="8.25" customHeight="1" hidden="1">
      <c r="A79" s="194"/>
      <c r="B79" s="195"/>
      <c r="C79" s="196"/>
      <c r="D79" s="197"/>
      <c r="E79" s="198"/>
      <c r="F79" s="198"/>
    </row>
    <row r="80" spans="1:6" s="154" customFormat="1" ht="7.5" customHeight="1" hidden="1" thickBot="1">
      <c r="A80" s="221">
        <v>1</v>
      </c>
      <c r="B80" s="221">
        <v>2</v>
      </c>
      <c r="C80" s="221">
        <v>3</v>
      </c>
      <c r="D80" s="221">
        <v>4</v>
      </c>
      <c r="E80" s="221">
        <v>5</v>
      </c>
      <c r="F80" s="221">
        <v>6</v>
      </c>
    </row>
    <row r="81" spans="1:6" s="159" customFormat="1" ht="20.25" customHeight="1" thickBot="1">
      <c r="A81" s="157">
        <v>750</v>
      </c>
      <c r="B81" s="206"/>
      <c r="C81" s="157"/>
      <c r="D81" s="157" t="s">
        <v>232</v>
      </c>
      <c r="E81" s="158">
        <f>E94+E82+E88+E126</f>
        <v>5000</v>
      </c>
      <c r="F81" s="158">
        <f>F94+F82+F88+F126</f>
        <v>0</v>
      </c>
    </row>
    <row r="82" spans="1:6" s="164" customFormat="1" ht="18.75" customHeight="1" hidden="1">
      <c r="A82" s="212"/>
      <c r="B82" s="162">
        <v>75011</v>
      </c>
      <c r="C82" s="162"/>
      <c r="D82" s="162" t="s">
        <v>233</v>
      </c>
      <c r="E82" s="163">
        <f>SUM(E83:E84)</f>
        <v>0</v>
      </c>
      <c r="F82" s="163">
        <f>SUM(F85:F87)</f>
        <v>0</v>
      </c>
    </row>
    <row r="83" spans="1:6" s="170" customFormat="1" ht="51" hidden="1">
      <c r="A83" s="175"/>
      <c r="B83" s="222"/>
      <c r="C83" s="167" t="s">
        <v>234</v>
      </c>
      <c r="D83" s="187" t="s">
        <v>235</v>
      </c>
      <c r="E83" s="185"/>
      <c r="F83" s="169"/>
    </row>
    <row r="84" spans="1:6" s="170" customFormat="1" ht="51" hidden="1">
      <c r="A84" s="165"/>
      <c r="B84" s="180"/>
      <c r="C84" s="172" t="s">
        <v>236</v>
      </c>
      <c r="D84" s="181" t="s">
        <v>237</v>
      </c>
      <c r="E84" s="182"/>
      <c r="F84" s="174"/>
    </row>
    <row r="85" spans="1:6" s="170" customFormat="1" ht="16.5" customHeight="1" hidden="1">
      <c r="A85" s="165"/>
      <c r="B85" s="171"/>
      <c r="C85" s="172" t="s">
        <v>158</v>
      </c>
      <c r="D85" s="173" t="s">
        <v>159</v>
      </c>
      <c r="E85" s="174"/>
      <c r="F85" s="174"/>
    </row>
    <row r="86" spans="1:6" s="170" customFormat="1" ht="16.5" customHeight="1" hidden="1">
      <c r="A86" s="165"/>
      <c r="B86" s="171"/>
      <c r="C86" s="172" t="s">
        <v>162</v>
      </c>
      <c r="D86" s="173" t="s">
        <v>163</v>
      </c>
      <c r="E86" s="174"/>
      <c r="F86" s="174"/>
    </row>
    <row r="87" spans="1:6" s="170" customFormat="1" ht="16.5" customHeight="1" hidden="1">
      <c r="A87" s="165"/>
      <c r="B87" s="171"/>
      <c r="C87" s="176" t="s">
        <v>164</v>
      </c>
      <c r="D87" s="173" t="s">
        <v>165</v>
      </c>
      <c r="E87" s="174"/>
      <c r="F87" s="174"/>
    </row>
    <row r="88" spans="1:6" s="164" customFormat="1" ht="22.5" customHeight="1" hidden="1">
      <c r="A88" s="223"/>
      <c r="B88" s="178">
        <v>75022</v>
      </c>
      <c r="C88" s="178"/>
      <c r="D88" s="178" t="s">
        <v>238</v>
      </c>
      <c r="E88" s="179"/>
      <c r="F88" s="179">
        <f>SUM(F89:F93)</f>
        <v>0</v>
      </c>
    </row>
    <row r="89" spans="1:6" s="170" customFormat="1" ht="15.75" customHeight="1" hidden="1">
      <c r="A89" s="165"/>
      <c r="B89" s="166"/>
      <c r="C89" s="167" t="s">
        <v>239</v>
      </c>
      <c r="D89" s="168" t="s">
        <v>240</v>
      </c>
      <c r="E89" s="169"/>
      <c r="F89" s="169"/>
    </row>
    <row r="90" spans="1:6" s="170" customFormat="1" ht="15.75" customHeight="1" hidden="1">
      <c r="A90" s="165"/>
      <c r="B90" s="171"/>
      <c r="C90" s="172" t="s">
        <v>168</v>
      </c>
      <c r="D90" s="173" t="s">
        <v>169</v>
      </c>
      <c r="E90" s="174"/>
      <c r="F90" s="174"/>
    </row>
    <row r="91" spans="1:6" s="170" customFormat="1" ht="15.75" customHeight="1" hidden="1">
      <c r="A91" s="165"/>
      <c r="B91" s="171"/>
      <c r="C91" s="172" t="s">
        <v>241</v>
      </c>
      <c r="D91" s="173" t="s">
        <v>242</v>
      </c>
      <c r="E91" s="174"/>
      <c r="F91" s="174"/>
    </row>
    <row r="92" spans="1:6" s="170" customFormat="1" ht="15.75" customHeight="1" hidden="1">
      <c r="A92" s="165"/>
      <c r="B92" s="171"/>
      <c r="C92" s="172" t="s">
        <v>170</v>
      </c>
      <c r="D92" s="173" t="s">
        <v>171</v>
      </c>
      <c r="E92" s="174"/>
      <c r="F92" s="174"/>
    </row>
    <row r="93" spans="1:6" s="170" customFormat="1" ht="15.75" customHeight="1" hidden="1">
      <c r="A93" s="165"/>
      <c r="B93" s="171"/>
      <c r="C93" s="176" t="s">
        <v>243</v>
      </c>
      <c r="D93" s="173" t="s">
        <v>244</v>
      </c>
      <c r="E93" s="174"/>
      <c r="F93" s="174"/>
    </row>
    <row r="94" spans="1:6" s="164" customFormat="1" ht="22.5" customHeight="1">
      <c r="A94" s="314"/>
      <c r="B94" s="178">
        <v>75023</v>
      </c>
      <c r="C94" s="178"/>
      <c r="D94" s="178" t="s">
        <v>245</v>
      </c>
      <c r="E94" s="179">
        <f>E109</f>
        <v>5000</v>
      </c>
      <c r="F94" s="179">
        <f>SUM(F98:F125)-F119</f>
        <v>0</v>
      </c>
    </row>
    <row r="95" spans="1:6" s="170" customFormat="1" ht="25.5" hidden="1">
      <c r="A95" s="229"/>
      <c r="B95" s="224"/>
      <c r="C95" s="167" t="s">
        <v>246</v>
      </c>
      <c r="D95" s="187" t="s">
        <v>247</v>
      </c>
      <c r="E95" s="185"/>
      <c r="F95" s="169"/>
    </row>
    <row r="96" spans="1:6" s="170" customFormat="1" ht="19.5" customHeight="1" hidden="1">
      <c r="A96" s="175"/>
      <c r="B96" s="183"/>
      <c r="C96" s="172" t="s">
        <v>176</v>
      </c>
      <c r="D96" s="218" t="s">
        <v>177</v>
      </c>
      <c r="E96" s="182"/>
      <c r="F96" s="174"/>
    </row>
    <row r="97" spans="1:6" s="170" customFormat="1" ht="38.25" hidden="1">
      <c r="A97" s="165"/>
      <c r="B97" s="180"/>
      <c r="C97" s="180">
        <v>6298</v>
      </c>
      <c r="D97" s="181" t="s">
        <v>180</v>
      </c>
      <c r="E97" s="182"/>
      <c r="F97" s="174"/>
    </row>
    <row r="98" spans="1:6" s="170" customFormat="1" ht="17.25" customHeight="1" hidden="1">
      <c r="A98" s="165"/>
      <c r="B98" s="171"/>
      <c r="C98" s="172" t="s">
        <v>248</v>
      </c>
      <c r="D98" s="173" t="s">
        <v>249</v>
      </c>
      <c r="E98" s="174"/>
      <c r="F98" s="174"/>
    </row>
    <row r="99" spans="1:6" s="170" customFormat="1" ht="17.25" customHeight="1" hidden="1">
      <c r="A99" s="165"/>
      <c r="B99" s="171"/>
      <c r="C99" s="172" t="s">
        <v>158</v>
      </c>
      <c r="D99" s="173" t="s">
        <v>159</v>
      </c>
      <c r="E99" s="174"/>
      <c r="F99" s="174"/>
    </row>
    <row r="100" spans="1:6" s="170" customFormat="1" ht="17.25" customHeight="1" hidden="1">
      <c r="A100" s="165"/>
      <c r="B100" s="171"/>
      <c r="C100" s="172" t="s">
        <v>160</v>
      </c>
      <c r="D100" s="173" t="s">
        <v>161</v>
      </c>
      <c r="E100" s="174"/>
      <c r="F100" s="174"/>
    </row>
    <row r="101" spans="1:6" s="170" customFormat="1" ht="17.25" customHeight="1" hidden="1">
      <c r="A101" s="165"/>
      <c r="B101" s="171"/>
      <c r="C101" s="172" t="s">
        <v>162</v>
      </c>
      <c r="D101" s="173" t="s">
        <v>163</v>
      </c>
      <c r="E101" s="174"/>
      <c r="F101" s="174"/>
    </row>
    <row r="102" spans="1:6" s="170" customFormat="1" ht="17.25" customHeight="1" hidden="1">
      <c r="A102" s="165"/>
      <c r="B102" s="171"/>
      <c r="C102" s="172" t="s">
        <v>164</v>
      </c>
      <c r="D102" s="173" t="s">
        <v>165</v>
      </c>
      <c r="E102" s="174"/>
      <c r="F102" s="174"/>
    </row>
    <row r="103" spans="1:6" s="170" customFormat="1" ht="17.25" customHeight="1" hidden="1">
      <c r="A103" s="165"/>
      <c r="B103" s="171"/>
      <c r="C103" s="172" t="s">
        <v>250</v>
      </c>
      <c r="D103" s="173" t="s">
        <v>251</v>
      </c>
      <c r="E103" s="174"/>
      <c r="F103" s="174"/>
    </row>
    <row r="104" spans="1:6" s="170" customFormat="1" ht="17.25" customHeight="1" hidden="1">
      <c r="A104" s="165"/>
      <c r="B104" s="171"/>
      <c r="C104" s="172" t="s">
        <v>166</v>
      </c>
      <c r="D104" s="173" t="s">
        <v>167</v>
      </c>
      <c r="E104" s="174"/>
      <c r="F104" s="174"/>
    </row>
    <row r="105" spans="1:6" s="170" customFormat="1" ht="17.25" customHeight="1" hidden="1">
      <c r="A105" s="165"/>
      <c r="B105" s="171"/>
      <c r="C105" s="172" t="s">
        <v>168</v>
      </c>
      <c r="D105" s="173" t="s">
        <v>169</v>
      </c>
      <c r="E105" s="174"/>
      <c r="F105" s="174"/>
    </row>
    <row r="106" spans="1:6" s="170" customFormat="1" ht="17.25" customHeight="1" hidden="1">
      <c r="A106" s="165"/>
      <c r="B106" s="171"/>
      <c r="C106" s="172" t="s">
        <v>207</v>
      </c>
      <c r="D106" s="173" t="s">
        <v>208</v>
      </c>
      <c r="E106" s="174"/>
      <c r="F106" s="174"/>
    </row>
    <row r="107" spans="1:6" s="170" customFormat="1" ht="17.25" customHeight="1" hidden="1">
      <c r="A107" s="165"/>
      <c r="B107" s="171"/>
      <c r="C107" s="172" t="s">
        <v>216</v>
      </c>
      <c r="D107" s="173" t="s">
        <v>217</v>
      </c>
      <c r="E107" s="174"/>
      <c r="F107" s="174"/>
    </row>
    <row r="108" spans="1:6" s="170" customFormat="1" ht="17.25" customHeight="1" hidden="1">
      <c r="A108" s="165"/>
      <c r="B108" s="171"/>
      <c r="C108" s="172" t="s">
        <v>252</v>
      </c>
      <c r="D108" s="173" t="s">
        <v>253</v>
      </c>
      <c r="E108" s="174"/>
      <c r="F108" s="174"/>
    </row>
    <row r="109" spans="1:6" s="170" customFormat="1" ht="19.5" customHeight="1" thickBot="1">
      <c r="A109" s="321"/>
      <c r="B109" s="317"/>
      <c r="C109" s="172"/>
      <c r="D109" s="302" t="s">
        <v>390</v>
      </c>
      <c r="E109" s="174">
        <v>5000</v>
      </c>
      <c r="F109" s="174"/>
    </row>
    <row r="110" spans="1:6" s="170" customFormat="1" ht="17.25" customHeight="1" hidden="1">
      <c r="A110" s="229"/>
      <c r="B110" s="171"/>
      <c r="C110" s="172" t="s">
        <v>170</v>
      </c>
      <c r="D110" s="173" t="s">
        <v>171</v>
      </c>
      <c r="E110" s="174"/>
      <c r="F110" s="174"/>
    </row>
    <row r="111" spans="1:6" s="170" customFormat="1" ht="17.25" customHeight="1" hidden="1">
      <c r="A111" s="165"/>
      <c r="B111" s="171"/>
      <c r="C111" s="172" t="s">
        <v>254</v>
      </c>
      <c r="D111" s="173" t="s">
        <v>255</v>
      </c>
      <c r="E111" s="174"/>
      <c r="F111" s="174"/>
    </row>
    <row r="112" spans="1:6" s="170" customFormat="1" ht="25.5" hidden="1">
      <c r="A112" s="165"/>
      <c r="B112" s="171"/>
      <c r="C112" s="172" t="s">
        <v>256</v>
      </c>
      <c r="D112" s="181" t="s">
        <v>257</v>
      </c>
      <c r="E112" s="174"/>
      <c r="F112" s="174"/>
    </row>
    <row r="113" spans="1:6" s="170" customFormat="1" ht="25.5" hidden="1">
      <c r="A113" s="165"/>
      <c r="B113" s="171"/>
      <c r="C113" s="172" t="s">
        <v>258</v>
      </c>
      <c r="D113" s="181" t="s">
        <v>259</v>
      </c>
      <c r="E113" s="174"/>
      <c r="F113" s="174"/>
    </row>
    <row r="114" spans="1:6" s="170" customFormat="1" ht="25.5" hidden="1">
      <c r="A114" s="165"/>
      <c r="B114" s="171"/>
      <c r="C114" s="172" t="s">
        <v>226</v>
      </c>
      <c r="D114" s="181" t="s">
        <v>227</v>
      </c>
      <c r="E114" s="174"/>
      <c r="F114" s="174"/>
    </row>
    <row r="115" spans="1:6" s="170" customFormat="1" ht="16.5" customHeight="1" hidden="1">
      <c r="A115" s="165"/>
      <c r="B115" s="171"/>
      <c r="C115" s="172" t="s">
        <v>243</v>
      </c>
      <c r="D115" s="173" t="s">
        <v>244</v>
      </c>
      <c r="E115" s="174"/>
      <c r="F115" s="174"/>
    </row>
    <row r="116" spans="1:6" s="170" customFormat="1" ht="16.5" customHeight="1" hidden="1">
      <c r="A116" s="165"/>
      <c r="B116" s="171"/>
      <c r="C116" s="172" t="s">
        <v>211</v>
      </c>
      <c r="D116" s="173" t="s">
        <v>212</v>
      </c>
      <c r="E116" s="174"/>
      <c r="F116" s="174"/>
    </row>
    <row r="117" spans="1:6" s="170" customFormat="1" ht="14.25" customHeight="1" hidden="1">
      <c r="A117" s="189"/>
      <c r="B117" s="225"/>
      <c r="C117" s="226" t="s">
        <v>172</v>
      </c>
      <c r="D117" s="227" t="s">
        <v>173</v>
      </c>
      <c r="E117" s="228"/>
      <c r="F117" s="228"/>
    </row>
    <row r="118" spans="1:6" s="170" customFormat="1" ht="12" customHeight="1" hidden="1">
      <c r="A118" s="194"/>
      <c r="B118" s="195"/>
      <c r="C118" s="196"/>
      <c r="D118" s="197"/>
      <c r="E118" s="198"/>
      <c r="F118" s="198"/>
    </row>
    <row r="119" spans="1:6" s="154" customFormat="1" ht="7.5" customHeight="1" hidden="1">
      <c r="A119" s="199">
        <v>1</v>
      </c>
      <c r="B119" s="199">
        <v>2</v>
      </c>
      <c r="C119" s="199">
        <v>3</v>
      </c>
      <c r="D119" s="199">
        <v>4</v>
      </c>
      <c r="E119" s="199">
        <v>5</v>
      </c>
      <c r="F119" s="199">
        <v>6</v>
      </c>
    </row>
    <row r="120" spans="1:6" s="170" customFormat="1" ht="25.5" hidden="1">
      <c r="A120" s="229"/>
      <c r="B120" s="166"/>
      <c r="C120" s="167" t="s">
        <v>260</v>
      </c>
      <c r="D120" s="187" t="s">
        <v>261</v>
      </c>
      <c r="E120" s="169"/>
      <c r="F120" s="169"/>
    </row>
    <row r="121" spans="1:6" s="170" customFormat="1" ht="25.5" hidden="1">
      <c r="A121" s="165"/>
      <c r="B121" s="171"/>
      <c r="C121" s="172" t="s">
        <v>262</v>
      </c>
      <c r="D121" s="181" t="s">
        <v>263</v>
      </c>
      <c r="E121" s="174"/>
      <c r="F121" s="174"/>
    </row>
    <row r="122" spans="1:6" s="170" customFormat="1" ht="19.5" customHeight="1" hidden="1">
      <c r="A122" s="165"/>
      <c r="B122" s="171"/>
      <c r="C122" s="172" t="s">
        <v>181</v>
      </c>
      <c r="D122" s="173" t="s">
        <v>182</v>
      </c>
      <c r="E122" s="174"/>
      <c r="F122" s="174"/>
    </row>
    <row r="123" spans="1:6" s="170" customFormat="1" ht="25.5" hidden="1">
      <c r="A123" s="165"/>
      <c r="B123" s="171"/>
      <c r="C123" s="172" t="s">
        <v>264</v>
      </c>
      <c r="D123" s="181" t="s">
        <v>265</v>
      </c>
      <c r="E123" s="174"/>
      <c r="F123" s="174"/>
    </row>
    <row r="124" spans="1:6" s="170" customFormat="1" ht="17.25" customHeight="1" hidden="1">
      <c r="A124" s="165"/>
      <c r="B124" s="171"/>
      <c r="C124" s="172" t="s">
        <v>183</v>
      </c>
      <c r="D124" s="173" t="s">
        <v>182</v>
      </c>
      <c r="E124" s="174"/>
      <c r="F124" s="174"/>
    </row>
    <row r="125" spans="1:6" s="170" customFormat="1" ht="17.25" customHeight="1" hidden="1">
      <c r="A125" s="175"/>
      <c r="B125" s="171"/>
      <c r="C125" s="176" t="s">
        <v>266</v>
      </c>
      <c r="D125" s="173" t="s">
        <v>182</v>
      </c>
      <c r="E125" s="174"/>
      <c r="F125" s="174"/>
    </row>
    <row r="126" spans="1:6" s="164" customFormat="1" ht="22.5" customHeight="1" hidden="1">
      <c r="A126" s="223"/>
      <c r="B126" s="178">
        <v>75075</v>
      </c>
      <c r="C126" s="178"/>
      <c r="D126" s="178" t="s">
        <v>267</v>
      </c>
      <c r="E126" s="179"/>
      <c r="F126" s="179">
        <f>SUM(F127:F131)</f>
        <v>0</v>
      </c>
    </row>
    <row r="127" spans="1:6" s="170" customFormat="1" ht="17.25" customHeight="1" hidden="1">
      <c r="A127" s="165"/>
      <c r="B127" s="166"/>
      <c r="C127" s="167" t="s">
        <v>166</v>
      </c>
      <c r="D127" s="168" t="s">
        <v>167</v>
      </c>
      <c r="E127" s="169"/>
      <c r="F127" s="169"/>
    </row>
    <row r="128" spans="1:6" s="170" customFormat="1" ht="17.25" customHeight="1" hidden="1">
      <c r="A128" s="165"/>
      <c r="B128" s="171"/>
      <c r="C128" s="172" t="s">
        <v>168</v>
      </c>
      <c r="D128" s="173" t="s">
        <v>169</v>
      </c>
      <c r="E128" s="174"/>
      <c r="F128" s="174"/>
    </row>
    <row r="129" spans="1:6" s="170" customFormat="1" ht="17.25" customHeight="1" hidden="1">
      <c r="A129" s="165"/>
      <c r="B129" s="171"/>
      <c r="C129" s="172" t="s">
        <v>241</v>
      </c>
      <c r="D129" s="173" t="s">
        <v>242</v>
      </c>
      <c r="E129" s="174"/>
      <c r="F129" s="174"/>
    </row>
    <row r="130" spans="1:6" s="170" customFormat="1" ht="17.25" customHeight="1" hidden="1">
      <c r="A130" s="165"/>
      <c r="B130" s="171"/>
      <c r="C130" s="172" t="s">
        <v>170</v>
      </c>
      <c r="D130" s="173" t="s">
        <v>171</v>
      </c>
      <c r="E130" s="174"/>
      <c r="F130" s="174"/>
    </row>
    <row r="131" spans="1:6" s="170" customFormat="1" ht="17.25" customHeight="1" hidden="1" thickBot="1">
      <c r="A131" s="165"/>
      <c r="B131" s="171"/>
      <c r="C131" s="176" t="s">
        <v>211</v>
      </c>
      <c r="D131" s="173" t="s">
        <v>212</v>
      </c>
      <c r="E131" s="174"/>
      <c r="F131" s="174"/>
    </row>
    <row r="132" spans="1:6" s="159" customFormat="1" ht="60" customHeight="1" hidden="1" thickBot="1">
      <c r="A132" s="157">
        <v>751</v>
      </c>
      <c r="B132" s="206"/>
      <c r="C132" s="157"/>
      <c r="D132" s="230" t="s">
        <v>268</v>
      </c>
      <c r="E132" s="158">
        <f>E133+E138</f>
        <v>0</v>
      </c>
      <c r="F132" s="158">
        <f>F133+F138</f>
        <v>0</v>
      </c>
    </row>
    <row r="133" spans="1:6" s="164" customFormat="1" ht="28.5" hidden="1">
      <c r="A133" s="212"/>
      <c r="B133" s="162">
        <v>75101</v>
      </c>
      <c r="C133" s="162"/>
      <c r="D133" s="231" t="s">
        <v>269</v>
      </c>
      <c r="E133" s="163">
        <f>E134</f>
        <v>0</v>
      </c>
      <c r="F133" s="163">
        <f>SUM(F135:F137)</f>
        <v>0</v>
      </c>
    </row>
    <row r="134" spans="1:6" s="170" customFormat="1" ht="51" hidden="1">
      <c r="A134" s="175"/>
      <c r="B134" s="222"/>
      <c r="C134" s="167" t="s">
        <v>234</v>
      </c>
      <c r="D134" s="214" t="s">
        <v>235</v>
      </c>
      <c r="E134" s="185"/>
      <c r="F134" s="169"/>
    </row>
    <row r="135" spans="1:6" s="170" customFormat="1" ht="17.25" customHeight="1" hidden="1">
      <c r="A135" s="165"/>
      <c r="B135" s="171"/>
      <c r="C135" s="172" t="s">
        <v>162</v>
      </c>
      <c r="D135" s="173" t="s">
        <v>163</v>
      </c>
      <c r="E135" s="174"/>
      <c r="F135" s="174"/>
    </row>
    <row r="136" spans="1:6" s="170" customFormat="1" ht="17.25" customHeight="1" hidden="1">
      <c r="A136" s="165"/>
      <c r="B136" s="171"/>
      <c r="C136" s="172" t="s">
        <v>164</v>
      </c>
      <c r="D136" s="173" t="s">
        <v>165</v>
      </c>
      <c r="E136" s="174"/>
      <c r="F136" s="174"/>
    </row>
    <row r="137" spans="1:6" s="170" customFormat="1" ht="17.25" customHeight="1" hidden="1">
      <c r="A137" s="165"/>
      <c r="B137" s="171"/>
      <c r="C137" s="176" t="s">
        <v>166</v>
      </c>
      <c r="D137" s="173" t="s">
        <v>167</v>
      </c>
      <c r="E137" s="174"/>
      <c r="F137" s="174"/>
    </row>
    <row r="138" spans="1:6" s="164" customFormat="1" ht="54" customHeight="1" hidden="1">
      <c r="A138" s="223"/>
      <c r="B138" s="178">
        <v>75109</v>
      </c>
      <c r="C138" s="178"/>
      <c r="D138" s="232" t="s">
        <v>270</v>
      </c>
      <c r="E138" s="179">
        <f>E139</f>
        <v>0</v>
      </c>
      <c r="F138" s="179">
        <f>SUM(F140:F146)</f>
        <v>0</v>
      </c>
    </row>
    <row r="139" spans="1:6" s="170" customFormat="1" ht="26.25" customHeight="1" hidden="1">
      <c r="A139" s="165"/>
      <c r="B139" s="224"/>
      <c r="C139" s="186"/>
      <c r="D139" s="295" t="s">
        <v>380</v>
      </c>
      <c r="E139" s="296"/>
      <c r="F139" s="169"/>
    </row>
    <row r="140" spans="1:6" s="170" customFormat="1" ht="17.25" customHeight="1" hidden="1">
      <c r="A140" s="165"/>
      <c r="B140" s="171"/>
      <c r="C140" s="172" t="s">
        <v>239</v>
      </c>
      <c r="D140" s="173" t="s">
        <v>240</v>
      </c>
      <c r="E140" s="174"/>
      <c r="F140" s="174"/>
    </row>
    <row r="141" spans="1:6" s="170" customFormat="1" ht="17.25" customHeight="1" hidden="1">
      <c r="A141" s="165"/>
      <c r="B141" s="171"/>
      <c r="C141" s="172" t="s">
        <v>162</v>
      </c>
      <c r="D141" s="173" t="s">
        <v>163</v>
      </c>
      <c r="E141" s="174"/>
      <c r="F141" s="174"/>
    </row>
    <row r="142" spans="1:6" s="170" customFormat="1" ht="17.25" customHeight="1" hidden="1">
      <c r="A142" s="165"/>
      <c r="B142" s="171"/>
      <c r="C142" s="172" t="s">
        <v>164</v>
      </c>
      <c r="D142" s="173" t="s">
        <v>165</v>
      </c>
      <c r="E142" s="174"/>
      <c r="F142" s="174"/>
    </row>
    <row r="143" spans="1:6" s="170" customFormat="1" ht="17.25" customHeight="1" hidden="1">
      <c r="A143" s="165"/>
      <c r="B143" s="171"/>
      <c r="C143" s="172" t="s">
        <v>166</v>
      </c>
      <c r="D143" s="173" t="s">
        <v>167</v>
      </c>
      <c r="E143" s="174"/>
      <c r="F143" s="174"/>
    </row>
    <row r="144" spans="1:6" s="170" customFormat="1" ht="17.25" customHeight="1" hidden="1">
      <c r="A144" s="165"/>
      <c r="B144" s="171"/>
      <c r="C144" s="172" t="s">
        <v>168</v>
      </c>
      <c r="D144" s="173" t="s">
        <v>169</v>
      </c>
      <c r="E144" s="174"/>
      <c r="F144" s="174"/>
    </row>
    <row r="145" spans="1:6" s="170" customFormat="1" ht="17.25" customHeight="1" hidden="1">
      <c r="A145" s="165"/>
      <c r="B145" s="171"/>
      <c r="C145" s="172" t="s">
        <v>207</v>
      </c>
      <c r="D145" s="173" t="s">
        <v>208</v>
      </c>
      <c r="E145" s="174"/>
      <c r="F145" s="174"/>
    </row>
    <row r="146" spans="1:6" s="170" customFormat="1" ht="17.25" customHeight="1" hidden="1" thickBot="1">
      <c r="A146" s="165"/>
      <c r="B146" s="171"/>
      <c r="C146" s="176" t="s">
        <v>170</v>
      </c>
      <c r="D146" s="173" t="s">
        <v>171</v>
      </c>
      <c r="E146" s="174"/>
      <c r="F146" s="174"/>
    </row>
    <row r="147" spans="1:6" s="159" customFormat="1" ht="23.25" customHeight="1" hidden="1" thickBot="1">
      <c r="A147" s="233">
        <v>752</v>
      </c>
      <c r="B147" s="206"/>
      <c r="C147" s="157"/>
      <c r="D147" s="230" t="s">
        <v>271</v>
      </c>
      <c r="E147" s="158">
        <f>E148</f>
        <v>0</v>
      </c>
      <c r="F147" s="158">
        <f>F148</f>
        <v>0</v>
      </c>
    </row>
    <row r="148" spans="1:6" s="164" customFormat="1" ht="23.25" customHeight="1" hidden="1">
      <c r="A148" s="205"/>
      <c r="B148" s="234">
        <v>75212</v>
      </c>
      <c r="C148" s="234"/>
      <c r="D148" s="235" t="s">
        <v>272</v>
      </c>
      <c r="E148" s="236">
        <f>SUM(E149:E153)-E151</f>
        <v>0</v>
      </c>
      <c r="F148" s="236">
        <f>SUM(F149:F153)-F151</f>
        <v>0</v>
      </c>
    </row>
    <row r="149" spans="1:6" s="170" customFormat="1" ht="51" hidden="1">
      <c r="A149" s="189"/>
      <c r="B149" s="237"/>
      <c r="C149" s="226" t="s">
        <v>234</v>
      </c>
      <c r="D149" s="238" t="s">
        <v>235</v>
      </c>
      <c r="E149" s="228"/>
      <c r="F149" s="228"/>
    </row>
    <row r="150" spans="1:6" s="170" customFormat="1" ht="12.75" customHeight="1" hidden="1">
      <c r="A150" s="194"/>
      <c r="B150" s="195"/>
      <c r="C150" s="196"/>
      <c r="D150" s="197"/>
      <c r="E150" s="198"/>
      <c r="F150" s="198"/>
    </row>
    <row r="151" spans="1:6" s="154" customFormat="1" ht="7.5" customHeight="1" hidden="1">
      <c r="A151" s="199">
        <v>1</v>
      </c>
      <c r="B151" s="199">
        <v>2</v>
      </c>
      <c r="C151" s="199">
        <v>3</v>
      </c>
      <c r="D151" s="199">
        <v>4</v>
      </c>
      <c r="E151" s="199">
        <v>5</v>
      </c>
      <c r="F151" s="199">
        <v>6</v>
      </c>
    </row>
    <row r="152" spans="1:6" s="170" customFormat="1" ht="38.25" hidden="1">
      <c r="A152" s="239"/>
      <c r="B152" s="240"/>
      <c r="C152" s="191" t="s">
        <v>214</v>
      </c>
      <c r="D152" s="192" t="s">
        <v>215</v>
      </c>
      <c r="E152" s="193"/>
      <c r="F152" s="193"/>
    </row>
    <row r="153" spans="1:6" s="170" customFormat="1" ht="16.5" customHeight="1" hidden="1" thickBot="1">
      <c r="A153" s="229"/>
      <c r="B153" s="241"/>
      <c r="C153" s="186" t="s">
        <v>170</v>
      </c>
      <c r="D153" s="187" t="s">
        <v>171</v>
      </c>
      <c r="E153" s="169"/>
      <c r="F153" s="169"/>
    </row>
    <row r="154" spans="1:6" s="159" customFormat="1" ht="30.75" thickBot="1">
      <c r="A154" s="233">
        <v>754</v>
      </c>
      <c r="B154" s="206"/>
      <c r="C154" s="157"/>
      <c r="D154" s="230" t="s">
        <v>273</v>
      </c>
      <c r="E154" s="158">
        <f>E157</f>
        <v>0</v>
      </c>
      <c r="F154" s="158">
        <f>F171+F155+F157+F177</f>
        <v>350000</v>
      </c>
    </row>
    <row r="155" spans="1:6" s="164" customFormat="1" ht="21" customHeight="1" hidden="1">
      <c r="A155" s="205"/>
      <c r="B155" s="162">
        <v>75403</v>
      </c>
      <c r="C155" s="162"/>
      <c r="D155" s="231" t="s">
        <v>274</v>
      </c>
      <c r="E155" s="163">
        <f>E156</f>
        <v>0</v>
      </c>
      <c r="F155" s="163">
        <f>F156</f>
        <v>0</v>
      </c>
    </row>
    <row r="156" spans="1:6" s="170" customFormat="1" ht="21.75" customHeight="1" hidden="1">
      <c r="A156" s="165"/>
      <c r="B156" s="224"/>
      <c r="C156" s="186" t="s">
        <v>168</v>
      </c>
      <c r="D156" s="187" t="s">
        <v>169</v>
      </c>
      <c r="E156" s="169"/>
      <c r="F156" s="169"/>
    </row>
    <row r="157" spans="1:6" s="164" customFormat="1" ht="21" customHeight="1">
      <c r="A157" s="314"/>
      <c r="B157" s="333">
        <v>75412</v>
      </c>
      <c r="C157" s="318"/>
      <c r="D157" s="242" t="s">
        <v>275</v>
      </c>
      <c r="E157" s="179">
        <f>E158</f>
        <v>0</v>
      </c>
      <c r="F157" s="179">
        <f>SUM(F159:F170)</f>
        <v>350000</v>
      </c>
    </row>
    <row r="158" spans="1:6" s="170" customFormat="1" ht="38.25" hidden="1">
      <c r="A158" s="321"/>
      <c r="B158" s="332"/>
      <c r="C158" s="328" t="s">
        <v>214</v>
      </c>
      <c r="D158" s="192" t="s">
        <v>215</v>
      </c>
      <c r="E158" s="193"/>
      <c r="F158" s="193"/>
    </row>
    <row r="159" spans="1:6" s="170" customFormat="1" ht="16.5" customHeight="1" hidden="1">
      <c r="A159" s="321"/>
      <c r="B159" s="195"/>
      <c r="C159" s="329" t="s">
        <v>239</v>
      </c>
      <c r="D159" s="168" t="s">
        <v>240</v>
      </c>
      <c r="E159" s="169"/>
      <c r="F159" s="169"/>
    </row>
    <row r="160" spans="1:6" s="170" customFormat="1" ht="16.5" customHeight="1" hidden="1">
      <c r="A160" s="321"/>
      <c r="B160" s="195"/>
      <c r="C160" s="330" t="s">
        <v>162</v>
      </c>
      <c r="D160" s="173" t="s">
        <v>163</v>
      </c>
      <c r="E160" s="174"/>
      <c r="F160" s="174"/>
    </row>
    <row r="161" spans="1:6" s="170" customFormat="1" ht="16.5" customHeight="1" hidden="1">
      <c r="A161" s="321"/>
      <c r="B161" s="195"/>
      <c r="C161" s="330" t="s">
        <v>166</v>
      </c>
      <c r="D161" s="173" t="s">
        <v>167</v>
      </c>
      <c r="E161" s="174"/>
      <c r="F161" s="174"/>
    </row>
    <row r="162" spans="1:6" s="170" customFormat="1" ht="16.5" customHeight="1" hidden="1">
      <c r="A162" s="321"/>
      <c r="B162" s="195"/>
      <c r="C162" s="330" t="s">
        <v>168</v>
      </c>
      <c r="D162" s="173" t="s">
        <v>169</v>
      </c>
      <c r="E162" s="174"/>
      <c r="F162" s="174"/>
    </row>
    <row r="163" spans="1:6" s="170" customFormat="1" ht="16.5" customHeight="1" hidden="1">
      <c r="A163" s="321"/>
      <c r="B163" s="195"/>
      <c r="C163" s="330" t="s">
        <v>241</v>
      </c>
      <c r="D163" s="173" t="s">
        <v>242</v>
      </c>
      <c r="E163" s="174"/>
      <c r="F163" s="174"/>
    </row>
    <row r="164" spans="1:6" s="170" customFormat="1" ht="16.5" customHeight="1" hidden="1">
      <c r="A164" s="321"/>
      <c r="B164" s="195"/>
      <c r="C164" s="330" t="s">
        <v>207</v>
      </c>
      <c r="D164" s="173" t="s">
        <v>208</v>
      </c>
      <c r="E164" s="174"/>
      <c r="F164" s="174"/>
    </row>
    <row r="165" spans="1:6" s="170" customFormat="1" ht="16.5" customHeight="1" hidden="1">
      <c r="A165" s="321"/>
      <c r="B165" s="195"/>
      <c r="C165" s="330" t="s">
        <v>216</v>
      </c>
      <c r="D165" s="173" t="s">
        <v>217</v>
      </c>
      <c r="E165" s="174"/>
      <c r="F165" s="174"/>
    </row>
    <row r="166" spans="1:6" s="170" customFormat="1" ht="16.5" customHeight="1" hidden="1">
      <c r="A166" s="321"/>
      <c r="B166" s="195"/>
      <c r="C166" s="330" t="s">
        <v>170</v>
      </c>
      <c r="D166" s="173" t="s">
        <v>171</v>
      </c>
      <c r="E166" s="174"/>
      <c r="F166" s="174"/>
    </row>
    <row r="167" spans="1:6" s="170" customFormat="1" ht="16.5" customHeight="1" hidden="1">
      <c r="A167" s="321"/>
      <c r="B167" s="195"/>
      <c r="C167" s="330" t="s">
        <v>243</v>
      </c>
      <c r="D167" s="173" t="s">
        <v>244</v>
      </c>
      <c r="E167" s="174"/>
      <c r="F167" s="174"/>
    </row>
    <row r="168" spans="1:6" s="170" customFormat="1" ht="16.5" customHeight="1" hidden="1">
      <c r="A168" s="321"/>
      <c r="B168" s="195"/>
      <c r="C168" s="330" t="s">
        <v>211</v>
      </c>
      <c r="D168" s="173" t="s">
        <v>212</v>
      </c>
      <c r="E168" s="174"/>
      <c r="F168" s="174"/>
    </row>
    <row r="169" spans="1:6" s="170" customFormat="1" ht="16.5" customHeight="1">
      <c r="A169" s="321"/>
      <c r="B169" s="195"/>
      <c r="C169" s="330" t="s">
        <v>181</v>
      </c>
      <c r="D169" s="302" t="s">
        <v>384</v>
      </c>
      <c r="E169" s="174"/>
      <c r="F169" s="174">
        <v>350000</v>
      </c>
    </row>
    <row r="170" spans="1:6" s="170" customFormat="1" ht="15.75" customHeight="1" thickBot="1">
      <c r="A170" s="321"/>
      <c r="B170" s="195"/>
      <c r="C170" s="331" t="s">
        <v>264</v>
      </c>
      <c r="D170" s="303" t="s">
        <v>94</v>
      </c>
      <c r="E170" s="174"/>
      <c r="F170" s="305" t="str">
        <f>"-350.000"</f>
        <v>-350.000</v>
      </c>
    </row>
    <row r="171" spans="1:6" s="164" customFormat="1" ht="21" customHeight="1" hidden="1">
      <c r="A171" s="205"/>
      <c r="B171" s="207">
        <v>75414</v>
      </c>
      <c r="C171" s="178"/>
      <c r="D171" s="242" t="s">
        <v>276</v>
      </c>
      <c r="E171" s="179">
        <f>E172</f>
        <v>0</v>
      </c>
      <c r="F171" s="179">
        <f>SUM(F173:F176)</f>
        <v>0</v>
      </c>
    </row>
    <row r="172" spans="1:6" s="170" customFormat="1" ht="51" hidden="1">
      <c r="A172" s="175"/>
      <c r="B172" s="222"/>
      <c r="C172" s="167" t="s">
        <v>234</v>
      </c>
      <c r="D172" s="214" t="s">
        <v>235</v>
      </c>
      <c r="E172" s="185"/>
      <c r="F172" s="169"/>
    </row>
    <row r="173" spans="1:6" s="170" customFormat="1" ht="19.5" customHeight="1" hidden="1">
      <c r="A173" s="175"/>
      <c r="B173" s="183"/>
      <c r="C173" s="172" t="s">
        <v>168</v>
      </c>
      <c r="D173" s="184" t="s">
        <v>169</v>
      </c>
      <c r="E173" s="182"/>
      <c r="F173" s="174"/>
    </row>
    <row r="174" spans="1:6" s="170" customFormat="1" ht="19.5" customHeight="1" hidden="1">
      <c r="A174" s="175"/>
      <c r="B174" s="183"/>
      <c r="C174" s="172" t="s">
        <v>170</v>
      </c>
      <c r="D174" s="184" t="s">
        <v>171</v>
      </c>
      <c r="E174" s="182"/>
      <c r="F174" s="174"/>
    </row>
    <row r="175" spans="1:6" s="170" customFormat="1" ht="25.5" hidden="1">
      <c r="A175" s="175"/>
      <c r="B175" s="183"/>
      <c r="C175" s="172" t="s">
        <v>258</v>
      </c>
      <c r="D175" s="184" t="s">
        <v>259</v>
      </c>
      <c r="E175" s="182"/>
      <c r="F175" s="174"/>
    </row>
    <row r="176" spans="1:6" s="170" customFormat="1" ht="25.5" hidden="1">
      <c r="A176" s="175"/>
      <c r="B176" s="180"/>
      <c r="C176" s="176" t="s">
        <v>260</v>
      </c>
      <c r="D176" s="181" t="s">
        <v>261</v>
      </c>
      <c r="E176" s="174"/>
      <c r="F176" s="174"/>
    </row>
    <row r="177" spans="1:6" s="164" customFormat="1" ht="21" customHeight="1" hidden="1">
      <c r="A177" s="205"/>
      <c r="B177" s="178">
        <v>75495</v>
      </c>
      <c r="C177" s="178"/>
      <c r="D177" s="242" t="s">
        <v>194</v>
      </c>
      <c r="E177" s="179">
        <f>E178</f>
        <v>0</v>
      </c>
      <c r="F177" s="179">
        <f>F178</f>
        <v>0</v>
      </c>
    </row>
    <row r="178" spans="1:6" s="170" customFormat="1" ht="19.5" customHeight="1" hidden="1" thickBot="1">
      <c r="A178" s="165"/>
      <c r="B178" s="224"/>
      <c r="C178" s="186" t="s">
        <v>168</v>
      </c>
      <c r="D178" s="187" t="s">
        <v>169</v>
      </c>
      <c r="E178" s="169"/>
      <c r="F178" s="169"/>
    </row>
    <row r="179" spans="1:6" s="159" customFormat="1" ht="75.75" hidden="1" thickBot="1">
      <c r="A179" s="157">
        <v>756</v>
      </c>
      <c r="B179" s="157"/>
      <c r="C179" s="157"/>
      <c r="D179" s="230" t="s">
        <v>277</v>
      </c>
      <c r="E179" s="158">
        <f>E180+E182+E192+E203+E206</f>
        <v>0</v>
      </c>
      <c r="F179" s="158">
        <f>F180+F182+F192+F203+F206+F209</f>
        <v>0</v>
      </c>
    </row>
    <row r="180" spans="1:6" s="164" customFormat="1" ht="28.5" hidden="1">
      <c r="A180" s="205"/>
      <c r="B180" s="207">
        <v>75601</v>
      </c>
      <c r="C180" s="207"/>
      <c r="D180" s="244" t="s">
        <v>278</v>
      </c>
      <c r="E180" s="208">
        <f>E181</f>
        <v>0</v>
      </c>
      <c r="F180" s="208">
        <f>F181</f>
        <v>0</v>
      </c>
    </row>
    <row r="181" spans="1:6" s="170" customFormat="1" ht="25.5" hidden="1">
      <c r="A181" s="165"/>
      <c r="B181" s="224"/>
      <c r="C181" s="186" t="s">
        <v>279</v>
      </c>
      <c r="D181" s="187" t="s">
        <v>280</v>
      </c>
      <c r="E181" s="169"/>
      <c r="F181" s="169"/>
    </row>
    <row r="182" spans="1:6" s="164" customFormat="1" ht="42.75" customHeight="1" hidden="1">
      <c r="A182" s="243"/>
      <c r="B182" s="178">
        <v>75615</v>
      </c>
      <c r="C182" s="177"/>
      <c r="D182" s="242" t="s">
        <v>281</v>
      </c>
      <c r="E182" s="179">
        <f>SUM(E183:E191)-E186</f>
        <v>0</v>
      </c>
      <c r="F182" s="179">
        <f>SUM(F183:F191)-F186</f>
        <v>0</v>
      </c>
    </row>
    <row r="183" spans="1:6" s="170" customFormat="1" ht="17.25" customHeight="1" hidden="1">
      <c r="A183" s="165"/>
      <c r="B183" s="224"/>
      <c r="C183" s="167" t="s">
        <v>282</v>
      </c>
      <c r="D183" s="168" t="s">
        <v>283</v>
      </c>
      <c r="E183" s="169"/>
      <c r="F183" s="169"/>
    </row>
    <row r="184" spans="1:6" s="170" customFormat="1" ht="17.25" customHeight="1" hidden="1">
      <c r="A184" s="189"/>
      <c r="B184" s="237"/>
      <c r="C184" s="226" t="s">
        <v>284</v>
      </c>
      <c r="D184" s="227" t="s">
        <v>285</v>
      </c>
      <c r="E184" s="228"/>
      <c r="F184" s="228"/>
    </row>
    <row r="185" spans="1:6" s="170" customFormat="1" ht="8.25" customHeight="1" hidden="1">
      <c r="A185" s="194"/>
      <c r="B185" s="195"/>
      <c r="C185" s="196"/>
      <c r="D185" s="197"/>
      <c r="E185" s="198"/>
      <c r="F185" s="198"/>
    </row>
    <row r="186" spans="1:6" s="154" customFormat="1" ht="7.5" customHeight="1" hidden="1">
      <c r="A186" s="199">
        <v>1</v>
      </c>
      <c r="B186" s="199">
        <v>2</v>
      </c>
      <c r="C186" s="199">
        <v>3</v>
      </c>
      <c r="D186" s="199">
        <v>4</v>
      </c>
      <c r="E186" s="199">
        <v>5</v>
      </c>
      <c r="F186" s="199">
        <v>6</v>
      </c>
    </row>
    <row r="187" spans="1:6" s="170" customFormat="1" ht="17.25" customHeight="1" hidden="1">
      <c r="A187" s="165"/>
      <c r="B187" s="180"/>
      <c r="C187" s="172" t="s">
        <v>286</v>
      </c>
      <c r="D187" s="173" t="s">
        <v>287</v>
      </c>
      <c r="E187" s="174"/>
      <c r="F187" s="174"/>
    </row>
    <row r="188" spans="1:6" s="170" customFormat="1" ht="17.25" customHeight="1" hidden="1">
      <c r="A188" s="175"/>
      <c r="B188" s="183"/>
      <c r="C188" s="172" t="s">
        <v>288</v>
      </c>
      <c r="D188" s="218" t="s">
        <v>289</v>
      </c>
      <c r="E188" s="174"/>
      <c r="F188" s="174"/>
    </row>
    <row r="189" spans="1:6" s="170" customFormat="1" ht="17.25" customHeight="1" hidden="1">
      <c r="A189" s="175"/>
      <c r="B189" s="183"/>
      <c r="C189" s="172" t="s">
        <v>290</v>
      </c>
      <c r="D189" s="218" t="s">
        <v>291</v>
      </c>
      <c r="E189" s="182"/>
      <c r="F189" s="182"/>
    </row>
    <row r="190" spans="1:6" s="170" customFormat="1" ht="17.25" customHeight="1" hidden="1">
      <c r="A190" s="215"/>
      <c r="B190" s="222"/>
      <c r="C190" s="167" t="s">
        <v>222</v>
      </c>
      <c r="D190" s="216" t="s">
        <v>223</v>
      </c>
      <c r="E190" s="169"/>
      <c r="F190" s="169"/>
    </row>
    <row r="191" spans="1:6" s="170" customFormat="1" ht="25.5" hidden="1">
      <c r="A191" s="165"/>
      <c r="B191" s="180"/>
      <c r="C191" s="176" t="s">
        <v>292</v>
      </c>
      <c r="D191" s="181" t="s">
        <v>293</v>
      </c>
      <c r="E191" s="174"/>
      <c r="F191" s="174"/>
    </row>
    <row r="192" spans="1:6" s="164" customFormat="1" ht="60" customHeight="1" hidden="1">
      <c r="A192" s="223"/>
      <c r="B192" s="178">
        <v>75616</v>
      </c>
      <c r="C192" s="177"/>
      <c r="D192" s="242" t="s">
        <v>294</v>
      </c>
      <c r="E192" s="179">
        <f>SUM(E193:E202)</f>
        <v>0</v>
      </c>
      <c r="F192" s="179">
        <f>SUM(F193:F202)</f>
        <v>0</v>
      </c>
    </row>
    <row r="193" spans="1:6" s="170" customFormat="1" ht="16.5" customHeight="1" hidden="1">
      <c r="A193" s="175"/>
      <c r="B193" s="222"/>
      <c r="C193" s="167" t="s">
        <v>282</v>
      </c>
      <c r="D193" s="168" t="s">
        <v>283</v>
      </c>
      <c r="E193" s="169"/>
      <c r="F193" s="169"/>
    </row>
    <row r="194" spans="1:6" s="170" customFormat="1" ht="16.5" customHeight="1" hidden="1">
      <c r="A194" s="165"/>
      <c r="B194" s="180"/>
      <c r="C194" s="172" t="s">
        <v>284</v>
      </c>
      <c r="D194" s="218" t="s">
        <v>285</v>
      </c>
      <c r="E194" s="174"/>
      <c r="F194" s="174"/>
    </row>
    <row r="195" spans="1:6" s="170" customFormat="1" ht="16.5" customHeight="1" hidden="1">
      <c r="A195" s="175"/>
      <c r="B195" s="183"/>
      <c r="C195" s="172" t="s">
        <v>286</v>
      </c>
      <c r="D195" s="173" t="s">
        <v>287</v>
      </c>
      <c r="E195" s="174"/>
      <c r="F195" s="174"/>
    </row>
    <row r="196" spans="1:6" s="170" customFormat="1" ht="16.5" customHeight="1" hidden="1">
      <c r="A196" s="175"/>
      <c r="B196" s="183"/>
      <c r="C196" s="172" t="s">
        <v>288</v>
      </c>
      <c r="D196" s="218" t="s">
        <v>289</v>
      </c>
      <c r="E196" s="174"/>
      <c r="F196" s="174"/>
    </row>
    <row r="197" spans="1:6" s="170" customFormat="1" ht="16.5" customHeight="1" hidden="1">
      <c r="A197" s="175"/>
      <c r="B197" s="183"/>
      <c r="C197" s="172" t="s">
        <v>295</v>
      </c>
      <c r="D197" s="218" t="s">
        <v>296</v>
      </c>
      <c r="E197" s="174"/>
      <c r="F197" s="174"/>
    </row>
    <row r="198" spans="1:6" s="170" customFormat="1" ht="16.5" customHeight="1" hidden="1">
      <c r="A198" s="175"/>
      <c r="B198" s="183"/>
      <c r="C198" s="172" t="s">
        <v>297</v>
      </c>
      <c r="D198" s="218" t="s">
        <v>298</v>
      </c>
      <c r="E198" s="174"/>
      <c r="F198" s="174"/>
    </row>
    <row r="199" spans="1:6" s="170" customFormat="1" ht="25.5" hidden="1">
      <c r="A199" s="215"/>
      <c r="B199" s="222"/>
      <c r="C199" s="167" t="s">
        <v>299</v>
      </c>
      <c r="D199" s="214" t="s">
        <v>300</v>
      </c>
      <c r="E199" s="174"/>
      <c r="F199" s="174"/>
    </row>
    <row r="200" spans="1:6" s="170" customFormat="1" ht="15.75" customHeight="1" hidden="1">
      <c r="A200" s="175"/>
      <c r="B200" s="183"/>
      <c r="C200" s="172" t="s">
        <v>290</v>
      </c>
      <c r="D200" s="218" t="s">
        <v>291</v>
      </c>
      <c r="E200" s="174"/>
      <c r="F200" s="174"/>
    </row>
    <row r="201" spans="1:6" s="170" customFormat="1" ht="15.75" customHeight="1" hidden="1">
      <c r="A201" s="175"/>
      <c r="B201" s="183"/>
      <c r="C201" s="172" t="s">
        <v>222</v>
      </c>
      <c r="D201" s="218" t="s">
        <v>223</v>
      </c>
      <c r="E201" s="174"/>
      <c r="F201" s="174"/>
    </row>
    <row r="202" spans="1:6" s="170" customFormat="1" ht="25.5" hidden="1">
      <c r="A202" s="175"/>
      <c r="B202" s="180"/>
      <c r="C202" s="176" t="s">
        <v>292</v>
      </c>
      <c r="D202" s="181" t="s">
        <v>293</v>
      </c>
      <c r="E202" s="174"/>
      <c r="F202" s="174"/>
    </row>
    <row r="203" spans="1:6" s="164" customFormat="1" ht="42.75" hidden="1">
      <c r="A203" s="243"/>
      <c r="B203" s="178">
        <v>75618</v>
      </c>
      <c r="C203" s="177"/>
      <c r="D203" s="242" t="s">
        <v>301</v>
      </c>
      <c r="E203" s="179">
        <f>SUM(E204:E205)</f>
        <v>0</v>
      </c>
      <c r="F203" s="179">
        <f>SUM(F204:F205)</f>
        <v>0</v>
      </c>
    </row>
    <row r="204" spans="1:6" s="170" customFormat="1" ht="15" customHeight="1" hidden="1">
      <c r="A204" s="165"/>
      <c r="B204" s="224"/>
      <c r="C204" s="167" t="s">
        <v>302</v>
      </c>
      <c r="D204" s="168" t="s">
        <v>298</v>
      </c>
      <c r="E204" s="169"/>
      <c r="F204" s="169"/>
    </row>
    <row r="205" spans="1:6" s="170" customFormat="1" ht="25.5" hidden="1">
      <c r="A205" s="175"/>
      <c r="B205" s="180"/>
      <c r="C205" s="176" t="s">
        <v>303</v>
      </c>
      <c r="D205" s="181" t="s">
        <v>304</v>
      </c>
      <c r="E205" s="174"/>
      <c r="F205" s="174"/>
    </row>
    <row r="206" spans="1:6" s="164" customFormat="1" ht="28.5" hidden="1">
      <c r="A206" s="212"/>
      <c r="B206" s="178">
        <v>75621</v>
      </c>
      <c r="C206" s="177"/>
      <c r="D206" s="242" t="s">
        <v>305</v>
      </c>
      <c r="E206" s="179">
        <f>SUM(E207:E208)</f>
        <v>0</v>
      </c>
      <c r="F206" s="179">
        <f>SUM(F207:F208)</f>
        <v>0</v>
      </c>
    </row>
    <row r="207" spans="1:6" s="170" customFormat="1" ht="19.5" customHeight="1" hidden="1">
      <c r="A207" s="175"/>
      <c r="B207" s="222"/>
      <c r="C207" s="167" t="s">
        <v>306</v>
      </c>
      <c r="D207" s="216" t="s">
        <v>307</v>
      </c>
      <c r="E207" s="185"/>
      <c r="F207" s="169"/>
    </row>
    <row r="208" spans="1:6" s="170" customFormat="1" ht="19.5" customHeight="1" hidden="1">
      <c r="A208" s="175"/>
      <c r="B208" s="180"/>
      <c r="C208" s="176" t="s">
        <v>308</v>
      </c>
      <c r="D208" s="173" t="s">
        <v>309</v>
      </c>
      <c r="E208" s="174"/>
      <c r="F208" s="174"/>
    </row>
    <row r="209" spans="1:6" s="164" customFormat="1" ht="28.5" hidden="1">
      <c r="A209" s="212"/>
      <c r="B209" s="178">
        <v>75647</v>
      </c>
      <c r="C209" s="177"/>
      <c r="D209" s="242" t="s">
        <v>310</v>
      </c>
      <c r="E209" s="179">
        <f>SUM(E210:E215)</f>
        <v>0</v>
      </c>
      <c r="F209" s="179">
        <f>SUM(F210:F215)</f>
        <v>0</v>
      </c>
    </row>
    <row r="210" spans="1:6" s="170" customFormat="1" ht="17.25" customHeight="1" hidden="1">
      <c r="A210" s="175"/>
      <c r="B210" s="222"/>
      <c r="C210" s="167" t="s">
        <v>311</v>
      </c>
      <c r="D210" s="216" t="s">
        <v>312</v>
      </c>
      <c r="E210" s="185"/>
      <c r="F210" s="169"/>
    </row>
    <row r="211" spans="1:6" s="170" customFormat="1" ht="17.25" customHeight="1" hidden="1">
      <c r="A211" s="175"/>
      <c r="B211" s="183"/>
      <c r="C211" s="172" t="s">
        <v>162</v>
      </c>
      <c r="D211" s="218" t="s">
        <v>313</v>
      </c>
      <c r="E211" s="182"/>
      <c r="F211" s="174"/>
    </row>
    <row r="212" spans="1:6" s="170" customFormat="1" ht="17.25" customHeight="1" hidden="1">
      <c r="A212" s="175"/>
      <c r="B212" s="183"/>
      <c r="C212" s="172" t="s">
        <v>164</v>
      </c>
      <c r="D212" s="218" t="s">
        <v>165</v>
      </c>
      <c r="E212" s="182"/>
      <c r="F212" s="174"/>
    </row>
    <row r="213" spans="1:6" s="170" customFormat="1" ht="17.25" customHeight="1" hidden="1">
      <c r="A213" s="175"/>
      <c r="B213" s="183"/>
      <c r="C213" s="172" t="s">
        <v>166</v>
      </c>
      <c r="D213" s="218" t="s">
        <v>167</v>
      </c>
      <c r="E213" s="182"/>
      <c r="F213" s="174"/>
    </row>
    <row r="214" spans="1:6" s="170" customFormat="1" ht="17.25" customHeight="1" hidden="1">
      <c r="A214" s="175"/>
      <c r="B214" s="183"/>
      <c r="C214" s="172" t="s">
        <v>168</v>
      </c>
      <c r="D214" s="218" t="s">
        <v>169</v>
      </c>
      <c r="E214" s="182"/>
      <c r="F214" s="174"/>
    </row>
    <row r="215" spans="1:6" s="170" customFormat="1" ht="17.25" customHeight="1" hidden="1" thickBot="1">
      <c r="A215" s="165"/>
      <c r="B215" s="180"/>
      <c r="C215" s="176" t="s">
        <v>170</v>
      </c>
      <c r="D215" s="173" t="s">
        <v>171</v>
      </c>
      <c r="E215" s="174"/>
      <c r="F215" s="174"/>
    </row>
    <row r="216" spans="1:6" s="170" customFormat="1" ht="19.5" customHeight="1" hidden="1" thickBot="1">
      <c r="A216" s="206">
        <v>757</v>
      </c>
      <c r="B216" s="245"/>
      <c r="C216" s="246"/>
      <c r="D216" s="157" t="s">
        <v>314</v>
      </c>
      <c r="E216" s="158">
        <f>E217</f>
        <v>0</v>
      </c>
      <c r="F216" s="158">
        <f>F217</f>
        <v>0</v>
      </c>
    </row>
    <row r="217" spans="1:6" s="170" customFormat="1" ht="30.75" customHeight="1" hidden="1">
      <c r="A217" s="229"/>
      <c r="B217" s="162">
        <v>75702</v>
      </c>
      <c r="C217" s="247"/>
      <c r="D217" s="248" t="s">
        <v>315</v>
      </c>
      <c r="E217" s="249">
        <f>E219</f>
        <v>0</v>
      </c>
      <c r="F217" s="249">
        <f>SUM(F218:F219)</f>
        <v>0</v>
      </c>
    </row>
    <row r="218" spans="1:6" s="170" customFormat="1" ht="20.25" customHeight="1" hidden="1">
      <c r="A218" s="165"/>
      <c r="B218" s="241"/>
      <c r="C218" s="250" t="s">
        <v>170</v>
      </c>
      <c r="D218" s="251" t="s">
        <v>171</v>
      </c>
      <c r="E218" s="169"/>
      <c r="F218" s="169"/>
    </row>
    <row r="219" spans="1:6" s="170" customFormat="1" ht="42.75" hidden="1">
      <c r="A219" s="189"/>
      <c r="B219" s="252"/>
      <c r="C219" s="253" t="s">
        <v>316</v>
      </c>
      <c r="D219" s="254" t="s">
        <v>317</v>
      </c>
      <c r="E219" s="228"/>
      <c r="F219" s="228"/>
    </row>
    <row r="220" spans="1:6" s="170" customFormat="1" ht="15" customHeight="1" hidden="1">
      <c r="A220" s="194"/>
      <c r="B220" s="195"/>
      <c r="C220" s="196"/>
      <c r="D220" s="197"/>
      <c r="E220" s="198"/>
      <c r="F220" s="198"/>
    </row>
    <row r="221" spans="1:6" s="154" customFormat="1" ht="7.5" customHeight="1" hidden="1" thickBot="1">
      <c r="A221" s="221">
        <v>1</v>
      </c>
      <c r="B221" s="221">
        <v>2</v>
      </c>
      <c r="C221" s="221">
        <v>3</v>
      </c>
      <c r="D221" s="221">
        <v>4</v>
      </c>
      <c r="E221" s="221">
        <v>5</v>
      </c>
      <c r="F221" s="221">
        <v>6</v>
      </c>
    </row>
    <row r="222" spans="1:6" s="170" customFormat="1" ht="19.5" customHeight="1" hidden="1" thickBot="1">
      <c r="A222" s="206">
        <v>758</v>
      </c>
      <c r="B222" s="245"/>
      <c r="C222" s="246"/>
      <c r="D222" s="157" t="s">
        <v>318</v>
      </c>
      <c r="E222" s="158">
        <f>E223+E225+E231+E227</f>
        <v>0</v>
      </c>
      <c r="F222" s="158">
        <f>F223+F225+F231+F227+F229</f>
        <v>0</v>
      </c>
    </row>
    <row r="223" spans="1:6" s="170" customFormat="1" ht="28.5" hidden="1">
      <c r="A223" s="229"/>
      <c r="B223" s="162">
        <v>75801</v>
      </c>
      <c r="C223" s="247"/>
      <c r="D223" s="248" t="s">
        <v>319</v>
      </c>
      <c r="E223" s="249">
        <f>E224</f>
        <v>0</v>
      </c>
      <c r="F223" s="249">
        <f>F224</f>
        <v>0</v>
      </c>
    </row>
    <row r="224" spans="1:6" s="170" customFormat="1" ht="20.25" customHeight="1" hidden="1">
      <c r="A224" s="165"/>
      <c r="B224" s="241"/>
      <c r="C224" s="255" t="s">
        <v>320</v>
      </c>
      <c r="D224" s="251" t="s">
        <v>321</v>
      </c>
      <c r="E224" s="169"/>
      <c r="F224" s="169"/>
    </row>
    <row r="225" spans="1:6" s="170" customFormat="1" ht="28.5" hidden="1">
      <c r="A225" s="165"/>
      <c r="B225" s="178">
        <v>75807</v>
      </c>
      <c r="C225" s="256"/>
      <c r="D225" s="242" t="s">
        <v>322</v>
      </c>
      <c r="E225" s="257">
        <f>E226</f>
        <v>0</v>
      </c>
      <c r="F225" s="257">
        <f>F226</f>
        <v>0</v>
      </c>
    </row>
    <row r="226" spans="1:6" s="170" customFormat="1" ht="20.25" customHeight="1" hidden="1">
      <c r="A226" s="165"/>
      <c r="B226" s="241"/>
      <c r="C226" s="255" t="s">
        <v>320</v>
      </c>
      <c r="D226" s="251" t="s">
        <v>321</v>
      </c>
      <c r="E226" s="169"/>
      <c r="F226" s="169"/>
    </row>
    <row r="227" spans="1:6" s="170" customFormat="1" ht="21" customHeight="1" hidden="1">
      <c r="A227" s="165"/>
      <c r="B227" s="178">
        <v>75814</v>
      </c>
      <c r="C227" s="256"/>
      <c r="D227" s="242" t="s">
        <v>323</v>
      </c>
      <c r="E227" s="257">
        <f>E228</f>
        <v>0</v>
      </c>
      <c r="F227" s="257">
        <f>F228</f>
        <v>0</v>
      </c>
    </row>
    <row r="228" spans="1:6" s="170" customFormat="1" ht="20.25" customHeight="1" hidden="1">
      <c r="A228" s="165"/>
      <c r="B228" s="241"/>
      <c r="C228" s="255" t="s">
        <v>176</v>
      </c>
      <c r="D228" s="251" t="s">
        <v>177</v>
      </c>
      <c r="E228" s="169"/>
      <c r="F228" s="169"/>
    </row>
    <row r="229" spans="1:6" s="170" customFormat="1" ht="21" customHeight="1" hidden="1">
      <c r="A229" s="165"/>
      <c r="B229" s="178">
        <v>75818</v>
      </c>
      <c r="C229" s="256"/>
      <c r="D229" s="242" t="s">
        <v>324</v>
      </c>
      <c r="E229" s="257">
        <f>E230</f>
        <v>0</v>
      </c>
      <c r="F229" s="257">
        <f>F230</f>
        <v>0</v>
      </c>
    </row>
    <row r="230" spans="1:6" s="170" customFormat="1" ht="20.25" customHeight="1" hidden="1">
      <c r="A230" s="165"/>
      <c r="B230" s="241"/>
      <c r="C230" s="255" t="s">
        <v>325</v>
      </c>
      <c r="D230" s="251" t="s">
        <v>326</v>
      </c>
      <c r="E230" s="169"/>
      <c r="F230" s="169"/>
    </row>
    <row r="231" spans="1:6" s="170" customFormat="1" ht="28.5" hidden="1">
      <c r="A231" s="165"/>
      <c r="B231" s="178">
        <v>75831</v>
      </c>
      <c r="C231" s="256"/>
      <c r="D231" s="242" t="s">
        <v>327</v>
      </c>
      <c r="E231" s="257">
        <f>E232</f>
        <v>0</v>
      </c>
      <c r="F231" s="257">
        <f>F232</f>
        <v>0</v>
      </c>
    </row>
    <row r="232" spans="1:6" s="170" customFormat="1" ht="20.25" customHeight="1" hidden="1" thickBot="1">
      <c r="A232" s="165"/>
      <c r="B232" s="224"/>
      <c r="C232" s="255" t="s">
        <v>320</v>
      </c>
      <c r="D232" s="251" t="s">
        <v>321</v>
      </c>
      <c r="E232" s="169"/>
      <c r="F232" s="169"/>
    </row>
    <row r="233" spans="1:6" s="159" customFormat="1" ht="19.5" customHeight="1" thickBot="1">
      <c r="A233" s="323">
        <v>801</v>
      </c>
      <c r="B233" s="157"/>
      <c r="C233" s="157"/>
      <c r="D233" s="157" t="s">
        <v>328</v>
      </c>
      <c r="E233" s="158">
        <f>E234+E259+E281+E288+E309+E327</f>
        <v>273901</v>
      </c>
      <c r="F233" s="324">
        <f>F234+F259+F281+F288+F327</f>
        <v>30000</v>
      </c>
    </row>
    <row r="234" spans="1:6" s="164" customFormat="1" ht="19.5" customHeight="1">
      <c r="A234" s="314"/>
      <c r="B234" s="162">
        <v>80101</v>
      </c>
      <c r="C234" s="274"/>
      <c r="D234" s="207" t="s">
        <v>329</v>
      </c>
      <c r="E234" s="208">
        <f>E235</f>
        <v>156186</v>
      </c>
      <c r="F234" s="208">
        <f>SUM(F239:F258)</f>
        <v>0</v>
      </c>
    </row>
    <row r="235" spans="1:6" s="164" customFormat="1" ht="19.5" customHeight="1">
      <c r="A235" s="314"/>
      <c r="B235" s="311"/>
      <c r="C235" s="315"/>
      <c r="D235" s="307" t="s">
        <v>385</v>
      </c>
      <c r="E235" s="236">
        <f>E236+E258</f>
        <v>156186</v>
      </c>
      <c r="F235" s="236"/>
    </row>
    <row r="236" spans="1:6" s="164" customFormat="1" ht="19.5" customHeight="1">
      <c r="A236" s="314"/>
      <c r="B236" s="311"/>
      <c r="C236" s="325"/>
      <c r="D236" s="309" t="s">
        <v>391</v>
      </c>
      <c r="E236" s="308">
        <f>E237+E238</f>
        <v>126186</v>
      </c>
      <c r="F236" s="308"/>
    </row>
    <row r="237" spans="1:6" s="164" customFormat="1" ht="19.5" customHeight="1">
      <c r="A237" s="314"/>
      <c r="B237" s="311"/>
      <c r="C237" s="312"/>
      <c r="D237" s="313" t="s">
        <v>392</v>
      </c>
      <c r="E237" s="308">
        <v>86766</v>
      </c>
      <c r="F237" s="308"/>
    </row>
    <row r="238" spans="1:6" s="164" customFormat="1" ht="19.5" customHeight="1">
      <c r="A238" s="314"/>
      <c r="B238" s="311"/>
      <c r="C238" s="312"/>
      <c r="D238" s="313" t="s">
        <v>393</v>
      </c>
      <c r="E238" s="306">
        <v>39420</v>
      </c>
      <c r="F238" s="306"/>
    </row>
    <row r="239" spans="1:6" s="170" customFormat="1" ht="16.5" customHeight="1" hidden="1">
      <c r="A239" s="321"/>
      <c r="B239" s="316"/>
      <c r="C239" s="167" t="s">
        <v>248</v>
      </c>
      <c r="D239" s="187" t="s">
        <v>249</v>
      </c>
      <c r="E239" s="169"/>
      <c r="F239" s="169"/>
    </row>
    <row r="240" spans="1:6" s="170" customFormat="1" ht="16.5" customHeight="1" hidden="1">
      <c r="A240" s="321"/>
      <c r="B240" s="317"/>
      <c r="C240" s="172" t="s">
        <v>158</v>
      </c>
      <c r="D240" s="173" t="s">
        <v>159</v>
      </c>
      <c r="E240" s="174"/>
      <c r="F240" s="174"/>
    </row>
    <row r="241" spans="1:6" s="170" customFormat="1" ht="16.5" customHeight="1" hidden="1">
      <c r="A241" s="321"/>
      <c r="B241" s="317"/>
      <c r="C241" s="172" t="s">
        <v>160</v>
      </c>
      <c r="D241" s="173" t="s">
        <v>161</v>
      </c>
      <c r="E241" s="174"/>
      <c r="F241" s="174"/>
    </row>
    <row r="242" spans="1:6" s="170" customFormat="1" ht="16.5" customHeight="1" hidden="1">
      <c r="A242" s="321"/>
      <c r="B242" s="317"/>
      <c r="C242" s="172" t="s">
        <v>162</v>
      </c>
      <c r="D242" s="173" t="s">
        <v>163</v>
      </c>
      <c r="E242" s="174"/>
      <c r="F242" s="174"/>
    </row>
    <row r="243" spans="1:6" s="170" customFormat="1" ht="16.5" customHeight="1" hidden="1">
      <c r="A243" s="321"/>
      <c r="B243" s="317"/>
      <c r="C243" s="172" t="s">
        <v>164</v>
      </c>
      <c r="D243" s="173" t="s">
        <v>165</v>
      </c>
      <c r="E243" s="174"/>
      <c r="F243" s="174"/>
    </row>
    <row r="244" spans="1:7" s="170" customFormat="1" ht="16.5" customHeight="1" hidden="1">
      <c r="A244" s="321"/>
      <c r="B244" s="317"/>
      <c r="C244" s="172" t="s">
        <v>166</v>
      </c>
      <c r="D244" s="173" t="s">
        <v>167</v>
      </c>
      <c r="E244" s="174"/>
      <c r="F244" s="174"/>
      <c r="G244" s="258"/>
    </row>
    <row r="245" spans="1:6" s="170" customFormat="1" ht="16.5" customHeight="1" hidden="1">
      <c r="A245" s="321"/>
      <c r="B245" s="317"/>
      <c r="C245" s="172" t="s">
        <v>168</v>
      </c>
      <c r="D245" s="173" t="s">
        <v>169</v>
      </c>
      <c r="E245" s="174"/>
      <c r="F245" s="174"/>
    </row>
    <row r="246" spans="1:6" s="170" customFormat="1" ht="20.25" customHeight="1" hidden="1">
      <c r="A246" s="321"/>
      <c r="B246" s="317"/>
      <c r="C246" s="172" t="s">
        <v>330</v>
      </c>
      <c r="D246" s="181" t="s">
        <v>331</v>
      </c>
      <c r="E246" s="174"/>
      <c r="F246" s="174"/>
    </row>
    <row r="247" spans="1:6" s="170" customFormat="1" ht="16.5" customHeight="1" hidden="1">
      <c r="A247" s="321"/>
      <c r="B247" s="317"/>
      <c r="C247" s="172" t="s">
        <v>207</v>
      </c>
      <c r="D247" s="173" t="s">
        <v>208</v>
      </c>
      <c r="E247" s="174"/>
      <c r="F247" s="174"/>
    </row>
    <row r="248" spans="1:6" s="170" customFormat="1" ht="16.5" customHeight="1" hidden="1">
      <c r="A248" s="321"/>
      <c r="B248" s="317"/>
      <c r="C248" s="172" t="s">
        <v>216</v>
      </c>
      <c r="D248" s="173" t="s">
        <v>217</v>
      </c>
      <c r="E248" s="174"/>
      <c r="F248" s="174"/>
    </row>
    <row r="249" spans="1:6" s="170" customFormat="1" ht="16.5" customHeight="1" hidden="1">
      <c r="A249" s="321"/>
      <c r="B249" s="317"/>
      <c r="C249" s="172" t="s">
        <v>252</v>
      </c>
      <c r="D249" s="173" t="s">
        <v>253</v>
      </c>
      <c r="E249" s="174"/>
      <c r="F249" s="174"/>
    </row>
    <row r="250" spans="1:6" s="170" customFormat="1" ht="16.5" customHeight="1" hidden="1">
      <c r="A250" s="321"/>
      <c r="B250" s="317"/>
      <c r="C250" s="172" t="s">
        <v>170</v>
      </c>
      <c r="D250" s="173" t="s">
        <v>171</v>
      </c>
      <c r="E250" s="174"/>
      <c r="F250" s="174"/>
    </row>
    <row r="251" spans="1:6" s="170" customFormat="1" ht="16.5" customHeight="1" hidden="1">
      <c r="A251" s="321"/>
      <c r="B251" s="317"/>
      <c r="C251" s="172" t="s">
        <v>254</v>
      </c>
      <c r="D251" s="173" t="s">
        <v>255</v>
      </c>
      <c r="E251" s="174"/>
      <c r="F251" s="174"/>
    </row>
    <row r="252" spans="1:6" s="170" customFormat="1" ht="25.5" hidden="1">
      <c r="A252" s="321"/>
      <c r="B252" s="317"/>
      <c r="C252" s="172" t="s">
        <v>258</v>
      </c>
      <c r="D252" s="181" t="s">
        <v>259</v>
      </c>
      <c r="E252" s="174"/>
      <c r="F252" s="174"/>
    </row>
    <row r="253" spans="1:6" s="170" customFormat="1" ht="16.5" customHeight="1" hidden="1">
      <c r="A253" s="321"/>
      <c r="B253" s="317"/>
      <c r="C253" s="172" t="s">
        <v>243</v>
      </c>
      <c r="D253" s="173" t="s">
        <v>244</v>
      </c>
      <c r="E253" s="174"/>
      <c r="F253" s="174"/>
    </row>
    <row r="254" spans="1:6" s="170" customFormat="1" ht="16.5" customHeight="1" hidden="1">
      <c r="A254" s="321"/>
      <c r="B254" s="317"/>
      <c r="C254" s="172" t="s">
        <v>211</v>
      </c>
      <c r="D254" s="173" t="s">
        <v>212</v>
      </c>
      <c r="E254" s="174"/>
      <c r="F254" s="174"/>
    </row>
    <row r="255" spans="1:6" s="170" customFormat="1" ht="16.5" customHeight="1" hidden="1">
      <c r="A255" s="321"/>
      <c r="B255" s="317"/>
      <c r="C255" s="172" t="s">
        <v>172</v>
      </c>
      <c r="D255" s="173" t="s">
        <v>173</v>
      </c>
      <c r="E255" s="174"/>
      <c r="F255" s="174"/>
    </row>
    <row r="256" spans="1:6" s="170" customFormat="1" ht="25.5" hidden="1">
      <c r="A256" s="321"/>
      <c r="B256" s="317"/>
      <c r="C256" s="172" t="s">
        <v>260</v>
      </c>
      <c r="D256" s="181" t="s">
        <v>261</v>
      </c>
      <c r="E256" s="174"/>
      <c r="F256" s="174"/>
    </row>
    <row r="257" spans="1:6" s="170" customFormat="1" ht="25.5" hidden="1">
      <c r="A257" s="321"/>
      <c r="B257" s="317"/>
      <c r="C257" s="172" t="s">
        <v>262</v>
      </c>
      <c r="D257" s="181" t="s">
        <v>263</v>
      </c>
      <c r="E257" s="174"/>
      <c r="F257" s="174"/>
    </row>
    <row r="258" spans="1:6" s="170" customFormat="1" ht="25.5">
      <c r="A258" s="321"/>
      <c r="B258" s="195"/>
      <c r="C258" s="395" t="s">
        <v>264</v>
      </c>
      <c r="D258" s="313" t="s">
        <v>441</v>
      </c>
      <c r="E258" s="228">
        <v>30000</v>
      </c>
      <c r="F258" s="305"/>
    </row>
    <row r="259" spans="1:6" s="164" customFormat="1" ht="28.5">
      <c r="A259" s="314"/>
      <c r="B259" s="178">
        <v>80103</v>
      </c>
      <c r="C259" s="177"/>
      <c r="D259" s="242" t="s">
        <v>332</v>
      </c>
      <c r="E259" s="179">
        <f>E261</f>
        <v>19959</v>
      </c>
      <c r="F259" s="179">
        <f>SUM(F260:F280)-F269</f>
        <v>0</v>
      </c>
    </row>
    <row r="260" spans="1:6" s="170" customFormat="1" ht="16.5" customHeight="1" hidden="1">
      <c r="A260" s="321"/>
      <c r="B260" s="316"/>
      <c r="C260" s="167" t="s">
        <v>248</v>
      </c>
      <c r="D260" s="168" t="s">
        <v>249</v>
      </c>
      <c r="E260" s="169"/>
      <c r="F260" s="169"/>
    </row>
    <row r="261" spans="1:6" s="164" customFormat="1" ht="19.5" customHeight="1">
      <c r="A261" s="314"/>
      <c r="B261" s="311"/>
      <c r="C261" s="315"/>
      <c r="D261" s="307" t="s">
        <v>385</v>
      </c>
      <c r="E261" s="236">
        <f>E262</f>
        <v>19959</v>
      </c>
      <c r="F261" s="236"/>
    </row>
    <row r="262" spans="1:6" s="164" customFormat="1" ht="19.5" customHeight="1">
      <c r="A262" s="314"/>
      <c r="B262" s="311"/>
      <c r="C262" s="325"/>
      <c r="D262" s="309" t="s">
        <v>391</v>
      </c>
      <c r="E262" s="308">
        <f>E263+E264</f>
        <v>19959</v>
      </c>
      <c r="F262" s="308"/>
    </row>
    <row r="263" spans="1:6" s="164" customFormat="1" ht="19.5" customHeight="1">
      <c r="A263" s="314"/>
      <c r="B263" s="311"/>
      <c r="C263" s="315"/>
      <c r="D263" s="310" t="s">
        <v>392</v>
      </c>
      <c r="E263" s="308">
        <v>15519</v>
      </c>
      <c r="F263" s="308"/>
    </row>
    <row r="264" spans="1:6" s="164" customFormat="1" ht="19.5" customHeight="1">
      <c r="A264" s="314"/>
      <c r="B264" s="311"/>
      <c r="C264" s="315"/>
      <c r="D264" s="310" t="s">
        <v>393</v>
      </c>
      <c r="E264" s="306">
        <v>4440</v>
      </c>
      <c r="F264" s="306"/>
    </row>
    <row r="265" spans="1:6" s="170" customFormat="1" ht="16.5" customHeight="1" hidden="1">
      <c r="A265" s="321"/>
      <c r="B265" s="316"/>
      <c r="C265" s="172" t="s">
        <v>158</v>
      </c>
      <c r="D265" s="173" t="s">
        <v>159</v>
      </c>
      <c r="E265" s="174"/>
      <c r="F265" s="174"/>
    </row>
    <row r="266" spans="1:6" s="170" customFormat="1" ht="16.5" customHeight="1" hidden="1">
      <c r="A266" s="321"/>
      <c r="B266" s="317"/>
      <c r="C266" s="172" t="s">
        <v>160</v>
      </c>
      <c r="D266" s="173" t="s">
        <v>161</v>
      </c>
      <c r="E266" s="174"/>
      <c r="F266" s="174"/>
    </row>
    <row r="267" spans="1:6" s="170" customFormat="1" ht="15.75" customHeight="1" hidden="1">
      <c r="A267" s="321"/>
      <c r="B267" s="319"/>
      <c r="C267" s="226" t="s">
        <v>162</v>
      </c>
      <c r="D267" s="227" t="s">
        <v>163</v>
      </c>
      <c r="E267" s="228"/>
      <c r="F267" s="228"/>
    </row>
    <row r="268" spans="1:6" s="170" customFormat="1" ht="14.25" customHeight="1" hidden="1">
      <c r="A268" s="321"/>
      <c r="B268" s="195"/>
      <c r="C268" s="196"/>
      <c r="D268" s="197"/>
      <c r="E268" s="198"/>
      <c r="F268" s="198"/>
    </row>
    <row r="269" spans="1:6" s="154" customFormat="1" ht="7.5" customHeight="1" hidden="1">
      <c r="A269" s="322">
        <v>1</v>
      </c>
      <c r="B269" s="320">
        <v>2</v>
      </c>
      <c r="C269" s="199">
        <v>3</v>
      </c>
      <c r="D269" s="199">
        <v>4</v>
      </c>
      <c r="E269" s="199">
        <v>5</v>
      </c>
      <c r="F269" s="199">
        <v>6</v>
      </c>
    </row>
    <row r="270" spans="1:7" s="170" customFormat="1" ht="16.5" customHeight="1" hidden="1">
      <c r="A270" s="321"/>
      <c r="B270" s="317"/>
      <c r="C270" s="172" t="s">
        <v>164</v>
      </c>
      <c r="D270" s="173" t="s">
        <v>165</v>
      </c>
      <c r="E270" s="174"/>
      <c r="F270" s="174"/>
      <c r="G270" s="258"/>
    </row>
    <row r="271" spans="1:6" s="170" customFormat="1" ht="16.5" customHeight="1" hidden="1">
      <c r="A271" s="321"/>
      <c r="B271" s="317"/>
      <c r="C271" s="172" t="s">
        <v>168</v>
      </c>
      <c r="D271" s="173" t="s">
        <v>169</v>
      </c>
      <c r="E271" s="174"/>
      <c r="F271" s="174"/>
    </row>
    <row r="272" spans="1:6" s="170" customFormat="1" ht="16.5" customHeight="1" hidden="1">
      <c r="A272" s="321"/>
      <c r="B272" s="317"/>
      <c r="C272" s="172" t="s">
        <v>330</v>
      </c>
      <c r="D272" s="173" t="s">
        <v>331</v>
      </c>
      <c r="E272" s="174"/>
      <c r="F272" s="174"/>
    </row>
    <row r="273" spans="1:6" s="170" customFormat="1" ht="16.5" customHeight="1" hidden="1">
      <c r="A273" s="321"/>
      <c r="B273" s="317"/>
      <c r="C273" s="172" t="s">
        <v>207</v>
      </c>
      <c r="D273" s="173" t="s">
        <v>208</v>
      </c>
      <c r="E273" s="174"/>
      <c r="F273" s="174"/>
    </row>
    <row r="274" spans="1:6" s="170" customFormat="1" ht="16.5" customHeight="1" hidden="1">
      <c r="A274" s="321"/>
      <c r="B274" s="317"/>
      <c r="C274" s="172" t="s">
        <v>252</v>
      </c>
      <c r="D274" s="173" t="s">
        <v>253</v>
      </c>
      <c r="E274" s="174"/>
      <c r="F274" s="174"/>
    </row>
    <row r="275" spans="1:6" s="170" customFormat="1" ht="19.5" customHeight="1" hidden="1">
      <c r="A275" s="321"/>
      <c r="B275" s="317"/>
      <c r="C275" s="172" t="s">
        <v>170</v>
      </c>
      <c r="D275" s="173" t="s">
        <v>171</v>
      </c>
      <c r="E275" s="174"/>
      <c r="F275" s="174"/>
    </row>
    <row r="276" spans="1:6" s="170" customFormat="1" ht="25.5" hidden="1">
      <c r="A276" s="321"/>
      <c r="B276" s="317"/>
      <c r="C276" s="172" t="s">
        <v>258</v>
      </c>
      <c r="D276" s="181" t="s">
        <v>259</v>
      </c>
      <c r="E276" s="174"/>
      <c r="F276" s="174"/>
    </row>
    <row r="277" spans="1:6" s="170" customFormat="1" ht="16.5" customHeight="1" hidden="1">
      <c r="A277" s="321"/>
      <c r="B277" s="317"/>
      <c r="C277" s="172" t="s">
        <v>243</v>
      </c>
      <c r="D277" s="173" t="s">
        <v>244</v>
      </c>
      <c r="E277" s="174"/>
      <c r="F277" s="174"/>
    </row>
    <row r="278" spans="1:6" s="170" customFormat="1" ht="16.5" customHeight="1" hidden="1">
      <c r="A278" s="321"/>
      <c r="B278" s="317"/>
      <c r="C278" s="172" t="s">
        <v>211</v>
      </c>
      <c r="D278" s="173" t="s">
        <v>212</v>
      </c>
      <c r="E278" s="174"/>
      <c r="F278" s="174"/>
    </row>
    <row r="279" spans="1:6" s="170" customFormat="1" ht="16.5" customHeight="1" hidden="1">
      <c r="A279" s="321"/>
      <c r="B279" s="317"/>
      <c r="C279" s="172" t="s">
        <v>172</v>
      </c>
      <c r="D279" s="173" t="s">
        <v>173</v>
      </c>
      <c r="E279" s="174"/>
      <c r="F279" s="174"/>
    </row>
    <row r="280" spans="1:6" s="170" customFormat="1" ht="25.5" hidden="1">
      <c r="A280" s="321"/>
      <c r="B280" s="317"/>
      <c r="C280" s="176" t="s">
        <v>260</v>
      </c>
      <c r="D280" s="181" t="s">
        <v>261</v>
      </c>
      <c r="E280" s="174"/>
      <c r="F280" s="174"/>
    </row>
    <row r="281" spans="1:6" s="164" customFormat="1" ht="19.5" customHeight="1">
      <c r="A281" s="314"/>
      <c r="B281" s="178">
        <v>80104</v>
      </c>
      <c r="C281" s="177"/>
      <c r="D281" s="242" t="s">
        <v>333</v>
      </c>
      <c r="E281" s="179">
        <f>E282</f>
        <v>17295</v>
      </c>
      <c r="F281" s="179">
        <f>F282</f>
        <v>0</v>
      </c>
    </row>
    <row r="282" spans="1:6" s="170" customFormat="1" ht="17.25" customHeight="1">
      <c r="A282" s="321"/>
      <c r="B282" s="316"/>
      <c r="C282" s="186" t="s">
        <v>170</v>
      </c>
      <c r="D282" s="307" t="s">
        <v>385</v>
      </c>
      <c r="E282" s="169">
        <v>17295</v>
      </c>
      <c r="F282" s="169"/>
    </row>
    <row r="283" spans="1:6" s="164" customFormat="1" ht="19.5" customHeight="1">
      <c r="A283" s="342"/>
      <c r="B283" s="343"/>
      <c r="C283" s="398"/>
      <c r="D283" s="399" t="s">
        <v>442</v>
      </c>
      <c r="E283" s="400" t="s">
        <v>443</v>
      </c>
      <c r="F283" s="346"/>
    </row>
    <row r="284" spans="1:6" ht="13.5" customHeight="1" thickBot="1">
      <c r="A284" s="151"/>
      <c r="B284" s="151"/>
      <c r="C284" s="151"/>
      <c r="D284" s="151"/>
      <c r="E284" s="151"/>
      <c r="F284" s="151"/>
    </row>
    <row r="285" spans="1:6" s="152" customFormat="1" ht="22.5" customHeight="1">
      <c r="A285" s="407" t="s">
        <v>148</v>
      </c>
      <c r="B285" s="409" t="s">
        <v>149</v>
      </c>
      <c r="C285" s="409" t="s">
        <v>150</v>
      </c>
      <c r="D285" s="409" t="s">
        <v>151</v>
      </c>
      <c r="E285" s="405" t="s">
        <v>152</v>
      </c>
      <c r="F285" s="405" t="s">
        <v>153</v>
      </c>
    </row>
    <row r="286" spans="1:6" s="152" customFormat="1" ht="15" customHeight="1" thickBot="1">
      <c r="A286" s="408"/>
      <c r="B286" s="406"/>
      <c r="C286" s="406"/>
      <c r="D286" s="406"/>
      <c r="E286" s="406"/>
      <c r="F286" s="406"/>
    </row>
    <row r="287" spans="1:6" s="154" customFormat="1" ht="7.5" customHeight="1">
      <c r="A287" s="300">
        <v>1</v>
      </c>
      <c r="B287" s="153">
        <v>2</v>
      </c>
      <c r="C287" s="153">
        <v>3</v>
      </c>
      <c r="D287" s="153">
        <v>3</v>
      </c>
      <c r="E287" s="153">
        <v>4</v>
      </c>
      <c r="F287" s="153">
        <v>5</v>
      </c>
    </row>
    <row r="288" spans="1:6" s="164" customFormat="1" ht="19.5" customHeight="1">
      <c r="A288" s="314"/>
      <c r="B288" s="178">
        <v>80110</v>
      </c>
      <c r="C288" s="177"/>
      <c r="D288" s="178" t="s">
        <v>334</v>
      </c>
      <c r="E288" s="179">
        <f>E290</f>
        <v>75461</v>
      </c>
      <c r="F288" s="179">
        <f>SUM(F289:F308)</f>
        <v>0</v>
      </c>
    </row>
    <row r="289" spans="1:6" s="170" customFormat="1" ht="16.5" customHeight="1" hidden="1">
      <c r="A289" s="321"/>
      <c r="B289" s="316"/>
      <c r="C289" s="167" t="s">
        <v>248</v>
      </c>
      <c r="D289" s="187" t="s">
        <v>249</v>
      </c>
      <c r="E289" s="169"/>
      <c r="F289" s="169"/>
    </row>
    <row r="290" spans="1:6" s="164" customFormat="1" ht="19.5" customHeight="1">
      <c r="A290" s="314"/>
      <c r="B290" s="311"/>
      <c r="C290" s="315"/>
      <c r="D290" s="307" t="s">
        <v>385</v>
      </c>
      <c r="E290" s="236">
        <f>E291</f>
        <v>75461</v>
      </c>
      <c r="F290" s="236"/>
    </row>
    <row r="291" spans="1:6" s="164" customFormat="1" ht="19.5" customHeight="1">
      <c r="A291" s="342"/>
      <c r="B291" s="343"/>
      <c r="C291" s="344"/>
      <c r="D291" s="345" t="s">
        <v>391</v>
      </c>
      <c r="E291" s="346">
        <v>75461</v>
      </c>
      <c r="F291" s="346"/>
    </row>
    <row r="292" spans="1:6" s="170" customFormat="1" ht="16.5" customHeight="1" hidden="1">
      <c r="A292" s="229"/>
      <c r="B292" s="166"/>
      <c r="C292" s="167" t="s">
        <v>158</v>
      </c>
      <c r="D292" s="168" t="s">
        <v>159</v>
      </c>
      <c r="E292" s="169"/>
      <c r="F292" s="169"/>
    </row>
    <row r="293" spans="1:6" s="170" customFormat="1" ht="16.5" customHeight="1" hidden="1">
      <c r="A293" s="165"/>
      <c r="B293" s="171"/>
      <c r="C293" s="172" t="s">
        <v>160</v>
      </c>
      <c r="D293" s="173" t="s">
        <v>161</v>
      </c>
      <c r="E293" s="174"/>
      <c r="F293" s="174"/>
    </row>
    <row r="294" spans="1:6" s="170" customFormat="1" ht="16.5" customHeight="1" hidden="1">
      <c r="A294" s="165"/>
      <c r="B294" s="171"/>
      <c r="C294" s="172" t="s">
        <v>162</v>
      </c>
      <c r="D294" s="173" t="s">
        <v>163</v>
      </c>
      <c r="E294" s="174"/>
      <c r="F294" s="174"/>
    </row>
    <row r="295" spans="1:7" s="170" customFormat="1" ht="16.5" customHeight="1" hidden="1">
      <c r="A295" s="165"/>
      <c r="B295" s="171"/>
      <c r="C295" s="172" t="s">
        <v>164</v>
      </c>
      <c r="D295" s="173" t="s">
        <v>165</v>
      </c>
      <c r="E295" s="174"/>
      <c r="F295" s="174"/>
      <c r="G295" s="258"/>
    </row>
    <row r="296" spans="1:6" s="170" customFormat="1" ht="16.5" customHeight="1" hidden="1">
      <c r="A296" s="165"/>
      <c r="B296" s="171"/>
      <c r="C296" s="172" t="s">
        <v>168</v>
      </c>
      <c r="D296" s="173" t="s">
        <v>169</v>
      </c>
      <c r="E296" s="174"/>
      <c r="F296" s="174"/>
    </row>
    <row r="297" spans="1:6" s="170" customFormat="1" ht="25.5" hidden="1">
      <c r="A297" s="165"/>
      <c r="B297" s="171"/>
      <c r="C297" s="172" t="s">
        <v>330</v>
      </c>
      <c r="D297" s="181" t="s">
        <v>331</v>
      </c>
      <c r="E297" s="174"/>
      <c r="F297" s="174"/>
    </row>
    <row r="298" spans="1:6" s="170" customFormat="1" ht="16.5" customHeight="1" hidden="1">
      <c r="A298" s="165"/>
      <c r="B298" s="171"/>
      <c r="C298" s="172" t="s">
        <v>207</v>
      </c>
      <c r="D298" s="173" t="s">
        <v>208</v>
      </c>
      <c r="E298" s="174"/>
      <c r="F298" s="174"/>
    </row>
    <row r="299" spans="1:6" s="170" customFormat="1" ht="16.5" customHeight="1" hidden="1">
      <c r="A299" s="165"/>
      <c r="B299" s="171"/>
      <c r="C299" s="172" t="s">
        <v>252</v>
      </c>
      <c r="D299" s="173" t="s">
        <v>253</v>
      </c>
      <c r="E299" s="174"/>
      <c r="F299" s="174"/>
    </row>
    <row r="300" spans="1:6" s="170" customFormat="1" ht="16.5" customHeight="1" hidden="1">
      <c r="A300" s="165"/>
      <c r="B300" s="171"/>
      <c r="C300" s="172" t="s">
        <v>170</v>
      </c>
      <c r="D300" s="173" t="s">
        <v>171</v>
      </c>
      <c r="E300" s="174"/>
      <c r="F300" s="174"/>
    </row>
    <row r="301" spans="1:6" s="170" customFormat="1" ht="16.5" customHeight="1" hidden="1">
      <c r="A301" s="165"/>
      <c r="B301" s="171"/>
      <c r="C301" s="172" t="s">
        <v>254</v>
      </c>
      <c r="D301" s="173" t="s">
        <v>255</v>
      </c>
      <c r="E301" s="174"/>
      <c r="F301" s="174"/>
    </row>
    <row r="302" spans="1:6" s="170" customFormat="1" ht="25.5" hidden="1">
      <c r="A302" s="165"/>
      <c r="B302" s="171"/>
      <c r="C302" s="172" t="s">
        <v>258</v>
      </c>
      <c r="D302" s="181" t="s">
        <v>259</v>
      </c>
      <c r="E302" s="174"/>
      <c r="F302" s="174"/>
    </row>
    <row r="303" spans="1:6" s="170" customFormat="1" ht="16.5" customHeight="1" hidden="1">
      <c r="A303" s="165"/>
      <c r="B303" s="171"/>
      <c r="C303" s="172" t="s">
        <v>243</v>
      </c>
      <c r="D303" s="173" t="s">
        <v>244</v>
      </c>
      <c r="E303" s="174"/>
      <c r="F303" s="174"/>
    </row>
    <row r="304" spans="1:6" s="170" customFormat="1" ht="16.5" customHeight="1" hidden="1">
      <c r="A304" s="165"/>
      <c r="B304" s="171"/>
      <c r="C304" s="172" t="s">
        <v>211</v>
      </c>
      <c r="D304" s="173" t="s">
        <v>212</v>
      </c>
      <c r="E304" s="174"/>
      <c r="F304" s="174"/>
    </row>
    <row r="305" spans="1:6" s="170" customFormat="1" ht="16.5" customHeight="1" hidden="1">
      <c r="A305" s="165"/>
      <c r="B305" s="171"/>
      <c r="C305" s="172" t="s">
        <v>172</v>
      </c>
      <c r="D305" s="173" t="s">
        <v>173</v>
      </c>
      <c r="E305" s="174"/>
      <c r="F305" s="174"/>
    </row>
    <row r="306" spans="1:6" s="170" customFormat="1" ht="25.5" hidden="1">
      <c r="A306" s="165"/>
      <c r="B306" s="171"/>
      <c r="C306" s="172" t="s">
        <v>260</v>
      </c>
      <c r="D306" s="181" t="s">
        <v>261</v>
      </c>
      <c r="E306" s="174"/>
      <c r="F306" s="174"/>
    </row>
    <row r="307" spans="1:6" s="170" customFormat="1" ht="25.5" hidden="1">
      <c r="A307" s="165"/>
      <c r="B307" s="171"/>
      <c r="C307" s="172" t="s">
        <v>262</v>
      </c>
      <c r="D307" s="181" t="s">
        <v>263</v>
      </c>
      <c r="E307" s="174"/>
      <c r="F307" s="174"/>
    </row>
    <row r="308" spans="1:6" s="170" customFormat="1" ht="16.5" customHeight="1" hidden="1">
      <c r="A308" s="165"/>
      <c r="B308" s="171"/>
      <c r="C308" s="176" t="s">
        <v>181</v>
      </c>
      <c r="D308" s="173" t="s">
        <v>182</v>
      </c>
      <c r="E308" s="174"/>
      <c r="F308" s="174"/>
    </row>
    <row r="309" spans="1:6" s="164" customFormat="1" ht="19.5" customHeight="1">
      <c r="A309" s="229"/>
      <c r="B309" s="178">
        <v>80113</v>
      </c>
      <c r="C309" s="177"/>
      <c r="D309" s="178" t="s">
        <v>335</v>
      </c>
      <c r="E309" s="179">
        <f>E310</f>
        <v>5000</v>
      </c>
      <c r="F309" s="179">
        <f>SUM(F312:F324)-F322</f>
        <v>0</v>
      </c>
    </row>
    <row r="310" spans="1:6" s="170" customFormat="1" ht="18.75" customHeight="1">
      <c r="A310" s="321"/>
      <c r="B310" s="195"/>
      <c r="C310" s="330" t="s">
        <v>181</v>
      </c>
      <c r="D310" s="302" t="s">
        <v>384</v>
      </c>
      <c r="E310" s="174">
        <v>5000</v>
      </c>
      <c r="F310" s="174"/>
    </row>
    <row r="311" spans="1:6" s="170" customFormat="1" ht="25.5" customHeight="1">
      <c r="A311" s="321"/>
      <c r="B311" s="195"/>
      <c r="C311" s="331" t="s">
        <v>264</v>
      </c>
      <c r="D311" s="303" t="s">
        <v>397</v>
      </c>
      <c r="E311" s="304" t="s">
        <v>387</v>
      </c>
      <c r="F311" s="305"/>
    </row>
    <row r="312" spans="1:6" s="170" customFormat="1" ht="16.5" customHeight="1" hidden="1">
      <c r="A312" s="321"/>
      <c r="B312" s="316"/>
      <c r="C312" s="167" t="s">
        <v>158</v>
      </c>
      <c r="D312" s="168" t="s">
        <v>159</v>
      </c>
      <c r="E312" s="169"/>
      <c r="F312" s="169"/>
    </row>
    <row r="313" spans="1:6" s="170" customFormat="1" ht="16.5" customHeight="1" hidden="1">
      <c r="A313" s="321"/>
      <c r="B313" s="317"/>
      <c r="C313" s="172" t="s">
        <v>160</v>
      </c>
      <c r="D313" s="173" t="s">
        <v>161</v>
      </c>
      <c r="E313" s="174"/>
      <c r="F313" s="174"/>
    </row>
    <row r="314" spans="1:6" s="170" customFormat="1" ht="16.5" customHeight="1" hidden="1">
      <c r="A314" s="321"/>
      <c r="B314" s="317"/>
      <c r="C314" s="172" t="s">
        <v>162</v>
      </c>
      <c r="D314" s="173" t="s">
        <v>163</v>
      </c>
      <c r="E314" s="174"/>
      <c r="F314" s="174"/>
    </row>
    <row r="315" spans="1:7" s="170" customFormat="1" ht="16.5" customHeight="1" hidden="1">
      <c r="A315" s="321"/>
      <c r="B315" s="317"/>
      <c r="C315" s="172" t="s">
        <v>164</v>
      </c>
      <c r="D315" s="173" t="s">
        <v>165</v>
      </c>
      <c r="E315" s="174"/>
      <c r="F315" s="174"/>
      <c r="G315" s="258"/>
    </row>
    <row r="316" spans="1:7" s="170" customFormat="1" ht="16.5" customHeight="1" hidden="1">
      <c r="A316" s="321"/>
      <c r="B316" s="317"/>
      <c r="C316" s="172" t="s">
        <v>166</v>
      </c>
      <c r="D316" s="173" t="s">
        <v>336</v>
      </c>
      <c r="E316" s="174"/>
      <c r="F316" s="174"/>
      <c r="G316" s="258"/>
    </row>
    <row r="317" spans="1:6" s="170" customFormat="1" ht="16.5" customHeight="1" hidden="1">
      <c r="A317" s="321"/>
      <c r="B317" s="317"/>
      <c r="C317" s="172" t="s">
        <v>168</v>
      </c>
      <c r="D317" s="173" t="s">
        <v>169</v>
      </c>
      <c r="E317" s="174"/>
      <c r="F317" s="174"/>
    </row>
    <row r="318" spans="1:6" s="170" customFormat="1" ht="16.5" customHeight="1" hidden="1">
      <c r="A318" s="321"/>
      <c r="B318" s="317"/>
      <c r="C318" s="172" t="s">
        <v>216</v>
      </c>
      <c r="D318" s="173" t="s">
        <v>217</v>
      </c>
      <c r="E318" s="174"/>
      <c r="F318" s="174"/>
    </row>
    <row r="319" spans="1:6" s="170" customFormat="1" ht="16.5" customHeight="1" hidden="1">
      <c r="A319" s="321"/>
      <c r="B319" s="317"/>
      <c r="C319" s="172" t="s">
        <v>170</v>
      </c>
      <c r="D319" s="173" t="s">
        <v>171</v>
      </c>
      <c r="E319" s="174"/>
      <c r="F319" s="174"/>
    </row>
    <row r="320" spans="1:6" s="170" customFormat="1" ht="16.5" customHeight="1" hidden="1">
      <c r="A320" s="321"/>
      <c r="B320" s="319"/>
      <c r="C320" s="226" t="s">
        <v>243</v>
      </c>
      <c r="D320" s="227" t="s">
        <v>244</v>
      </c>
      <c r="E320" s="228"/>
      <c r="F320" s="228"/>
    </row>
    <row r="321" spans="1:6" s="170" customFormat="1" ht="8.25" customHeight="1" hidden="1">
      <c r="A321" s="321"/>
      <c r="B321" s="195"/>
      <c r="C321" s="196"/>
      <c r="D321" s="197"/>
      <c r="E321" s="198"/>
      <c r="F321" s="198"/>
    </row>
    <row r="322" spans="1:6" s="154" customFormat="1" ht="7.5" customHeight="1" hidden="1">
      <c r="A322" s="322">
        <v>1</v>
      </c>
      <c r="B322" s="320">
        <v>2</v>
      </c>
      <c r="C322" s="199">
        <v>3</v>
      </c>
      <c r="D322" s="199">
        <v>4</v>
      </c>
      <c r="E322" s="199">
        <v>5</v>
      </c>
      <c r="F322" s="199">
        <v>6</v>
      </c>
    </row>
    <row r="323" spans="1:6" s="170" customFormat="1" ht="16.5" customHeight="1" hidden="1">
      <c r="A323" s="321"/>
      <c r="B323" s="317"/>
      <c r="C323" s="172" t="s">
        <v>211</v>
      </c>
      <c r="D323" s="173" t="s">
        <v>212</v>
      </c>
      <c r="E323" s="174"/>
      <c r="F323" s="174"/>
    </row>
    <row r="324" spans="1:6" s="170" customFormat="1" ht="16.5" customHeight="1" hidden="1">
      <c r="A324" s="321"/>
      <c r="B324" s="317"/>
      <c r="C324" s="176" t="s">
        <v>172</v>
      </c>
      <c r="D324" s="173" t="s">
        <v>173</v>
      </c>
      <c r="E324" s="174"/>
      <c r="F324" s="174"/>
    </row>
    <row r="325" spans="1:6" s="164" customFormat="1" ht="19.5" customHeight="1" hidden="1">
      <c r="A325" s="321"/>
      <c r="B325" s="318">
        <v>80146</v>
      </c>
      <c r="C325" s="177"/>
      <c r="D325" s="178" t="s">
        <v>337</v>
      </c>
      <c r="E325" s="179">
        <f>E326</f>
        <v>0</v>
      </c>
      <c r="F325" s="179">
        <f>F326</f>
        <v>0</v>
      </c>
    </row>
    <row r="326" spans="1:6" s="170" customFormat="1" ht="19.5" customHeight="1" hidden="1">
      <c r="A326" s="321"/>
      <c r="B326" s="316"/>
      <c r="C326" s="186" t="s">
        <v>170</v>
      </c>
      <c r="D326" s="168" t="s">
        <v>171</v>
      </c>
      <c r="E326" s="169"/>
      <c r="F326" s="169"/>
    </row>
    <row r="327" spans="1:6" s="164" customFormat="1" ht="19.5" customHeight="1">
      <c r="A327" s="321"/>
      <c r="B327" s="178">
        <v>80195</v>
      </c>
      <c r="C327" s="177"/>
      <c r="D327" s="178" t="s">
        <v>194</v>
      </c>
      <c r="E327" s="179">
        <f>E330</f>
        <v>0</v>
      </c>
      <c r="F327" s="179">
        <f>F328</f>
        <v>30000</v>
      </c>
    </row>
    <row r="328" spans="1:6" s="170" customFormat="1" ht="18.75" customHeight="1">
      <c r="A328" s="321"/>
      <c r="B328" s="195"/>
      <c r="C328" s="330" t="s">
        <v>181</v>
      </c>
      <c r="D328" s="302" t="s">
        <v>384</v>
      </c>
      <c r="E328" s="174"/>
      <c r="F328" s="397">
        <v>30000</v>
      </c>
    </row>
    <row r="329" spans="1:6" s="170" customFormat="1" ht="25.5" customHeight="1" thickBot="1">
      <c r="A329" s="321"/>
      <c r="B329" s="195"/>
      <c r="C329" s="331" t="s">
        <v>264</v>
      </c>
      <c r="D329" s="303" t="s">
        <v>103</v>
      </c>
      <c r="E329" s="304"/>
      <c r="F329" s="305">
        <v>-30000</v>
      </c>
    </row>
    <row r="330" spans="1:6" s="170" customFormat="1" ht="19.5" customHeight="1" hidden="1" thickBot="1">
      <c r="A330" s="321"/>
      <c r="B330" s="316"/>
      <c r="C330" s="186" t="s">
        <v>172</v>
      </c>
      <c r="D330" s="168" t="s">
        <v>173</v>
      </c>
      <c r="E330" s="169"/>
      <c r="F330" s="169"/>
    </row>
    <row r="331" spans="1:6" s="159" customFormat="1" ht="19.5" customHeight="1" hidden="1" thickBot="1">
      <c r="A331" s="396">
        <v>851</v>
      </c>
      <c r="B331" s="157"/>
      <c r="C331" s="157"/>
      <c r="D331" s="157" t="s">
        <v>338</v>
      </c>
      <c r="E331" s="158">
        <f>E332</f>
        <v>0</v>
      </c>
      <c r="F331" s="158">
        <f>F332+F338+F340</f>
        <v>0</v>
      </c>
    </row>
    <row r="332" spans="1:6" s="164" customFormat="1" ht="19.5" customHeight="1" hidden="1">
      <c r="A332" s="212"/>
      <c r="B332" s="162">
        <v>85121</v>
      </c>
      <c r="C332" s="161"/>
      <c r="D332" s="162" t="s">
        <v>339</v>
      </c>
      <c r="E332" s="163">
        <f>SUM(E333:E334)</f>
        <v>0</v>
      </c>
      <c r="F332" s="163">
        <f>SUM(F335:F337)</f>
        <v>0</v>
      </c>
    </row>
    <row r="333" spans="1:6" s="164" customFormat="1" ht="38.25" hidden="1">
      <c r="A333" s="223"/>
      <c r="B333" s="259"/>
      <c r="C333" s="167" t="s">
        <v>340</v>
      </c>
      <c r="D333" s="187" t="s">
        <v>215</v>
      </c>
      <c r="E333" s="185"/>
      <c r="F333" s="169"/>
    </row>
    <row r="334" spans="1:6" s="170" customFormat="1" ht="38.25" hidden="1">
      <c r="A334" s="165"/>
      <c r="B334" s="180"/>
      <c r="C334" s="180">
        <v>6298</v>
      </c>
      <c r="D334" s="181" t="s">
        <v>180</v>
      </c>
      <c r="E334" s="182"/>
      <c r="F334" s="174"/>
    </row>
    <row r="335" spans="1:6" s="170" customFormat="1" ht="51" hidden="1">
      <c r="A335" s="165"/>
      <c r="B335" s="171"/>
      <c r="C335" s="172" t="s">
        <v>341</v>
      </c>
      <c r="D335" s="181" t="s">
        <v>342</v>
      </c>
      <c r="E335" s="174"/>
      <c r="F335" s="174"/>
    </row>
    <row r="336" spans="1:6" s="170" customFormat="1" ht="16.5" customHeight="1" hidden="1">
      <c r="A336" s="165"/>
      <c r="B336" s="171"/>
      <c r="C336" s="172" t="s">
        <v>183</v>
      </c>
      <c r="D336" s="181" t="s">
        <v>182</v>
      </c>
      <c r="E336" s="174"/>
      <c r="F336" s="174"/>
    </row>
    <row r="337" spans="1:6" s="170" customFormat="1" ht="16.5" customHeight="1" hidden="1">
      <c r="A337" s="175"/>
      <c r="B337" s="171"/>
      <c r="C337" s="176" t="s">
        <v>266</v>
      </c>
      <c r="D337" s="181" t="s">
        <v>182</v>
      </c>
      <c r="E337" s="174"/>
      <c r="F337" s="174"/>
    </row>
    <row r="338" spans="1:6" s="164" customFormat="1" ht="19.5" customHeight="1" hidden="1">
      <c r="A338" s="212"/>
      <c r="B338" s="178">
        <v>85153</v>
      </c>
      <c r="C338" s="177"/>
      <c r="D338" s="178" t="s">
        <v>343</v>
      </c>
      <c r="E338" s="179">
        <f>E339</f>
        <v>0</v>
      </c>
      <c r="F338" s="179">
        <f>F339</f>
        <v>0</v>
      </c>
    </row>
    <row r="339" spans="1:6" s="164" customFormat="1" ht="20.25" customHeight="1" hidden="1">
      <c r="A339" s="243"/>
      <c r="B339" s="259"/>
      <c r="C339" s="186" t="s">
        <v>170</v>
      </c>
      <c r="D339" s="187" t="s">
        <v>171</v>
      </c>
      <c r="E339" s="169"/>
      <c r="F339" s="169"/>
    </row>
    <row r="340" spans="1:6" s="164" customFormat="1" ht="19.5" customHeight="1" hidden="1">
      <c r="A340" s="243"/>
      <c r="B340" s="178">
        <v>85154</v>
      </c>
      <c r="C340" s="177"/>
      <c r="D340" s="178" t="s">
        <v>344</v>
      </c>
      <c r="E340" s="179">
        <f>E347</f>
        <v>0</v>
      </c>
      <c r="F340" s="179">
        <f>SUM(F341:F348)</f>
        <v>0</v>
      </c>
    </row>
    <row r="341" spans="1:6" s="164" customFormat="1" ht="51" hidden="1">
      <c r="A341" s="243"/>
      <c r="B341" s="259"/>
      <c r="C341" s="260" t="s">
        <v>345</v>
      </c>
      <c r="D341" s="261" t="s">
        <v>346</v>
      </c>
      <c r="E341" s="262"/>
      <c r="F341" s="263"/>
    </row>
    <row r="342" spans="1:6" s="164" customFormat="1" ht="38.25" hidden="1">
      <c r="A342" s="243"/>
      <c r="B342" s="264"/>
      <c r="C342" s="265" t="s">
        <v>347</v>
      </c>
      <c r="D342" s="266" t="s">
        <v>348</v>
      </c>
      <c r="E342" s="267"/>
      <c r="F342" s="268"/>
    </row>
    <row r="343" spans="1:6" s="164" customFormat="1" ht="17.25" customHeight="1" hidden="1">
      <c r="A343" s="243"/>
      <c r="B343" s="264"/>
      <c r="C343" s="265" t="s">
        <v>166</v>
      </c>
      <c r="D343" s="266" t="s">
        <v>167</v>
      </c>
      <c r="E343" s="267"/>
      <c r="F343" s="268"/>
    </row>
    <row r="344" spans="1:6" s="164" customFormat="1" ht="17.25" customHeight="1" hidden="1">
      <c r="A344" s="243"/>
      <c r="B344" s="264"/>
      <c r="C344" s="265" t="s">
        <v>168</v>
      </c>
      <c r="D344" s="266" t="s">
        <v>169</v>
      </c>
      <c r="E344" s="267"/>
      <c r="F344" s="268"/>
    </row>
    <row r="345" spans="1:6" s="164" customFormat="1" ht="17.25" customHeight="1" hidden="1">
      <c r="A345" s="243"/>
      <c r="B345" s="264"/>
      <c r="C345" s="265" t="s">
        <v>241</v>
      </c>
      <c r="D345" s="266" t="s">
        <v>242</v>
      </c>
      <c r="E345" s="267"/>
      <c r="F345" s="268"/>
    </row>
    <row r="346" spans="1:6" s="164" customFormat="1" ht="17.25" customHeight="1" hidden="1">
      <c r="A346" s="243"/>
      <c r="B346" s="264"/>
      <c r="C346" s="265" t="s">
        <v>207</v>
      </c>
      <c r="D346" s="266" t="s">
        <v>208</v>
      </c>
      <c r="E346" s="267"/>
      <c r="F346" s="268"/>
    </row>
    <row r="347" spans="1:6" s="164" customFormat="1" ht="17.25" customHeight="1" hidden="1">
      <c r="A347" s="243"/>
      <c r="B347" s="269"/>
      <c r="C347" s="172" t="s">
        <v>170</v>
      </c>
      <c r="D347" s="184" t="s">
        <v>171</v>
      </c>
      <c r="E347" s="182"/>
      <c r="F347" s="182"/>
    </row>
    <row r="348" spans="1:6" s="164" customFormat="1" ht="17.25" customHeight="1" hidden="1" thickBot="1">
      <c r="A348" s="212"/>
      <c r="B348" s="259"/>
      <c r="C348" s="186" t="s">
        <v>243</v>
      </c>
      <c r="D348" s="187" t="s">
        <v>244</v>
      </c>
      <c r="E348" s="169"/>
      <c r="F348" s="169"/>
    </row>
    <row r="349" spans="1:6" s="273" customFormat="1" ht="19.5" customHeight="1" hidden="1" thickBot="1">
      <c r="A349" s="270">
        <v>852</v>
      </c>
      <c r="B349" s="271"/>
      <c r="C349" s="271"/>
      <c r="D349" s="271" t="s">
        <v>349</v>
      </c>
      <c r="E349" s="272">
        <f>E350+E352+E355+E357+E360+E362+E364</f>
        <v>0</v>
      </c>
      <c r="F349" s="272">
        <f>F350+F352+F355+F357+F360+F362+F364</f>
        <v>0</v>
      </c>
    </row>
    <row r="350" spans="1:7" s="164" customFormat="1" ht="21.75" customHeight="1" hidden="1">
      <c r="A350" s="212"/>
      <c r="B350" s="207">
        <v>85202</v>
      </c>
      <c r="C350" s="274"/>
      <c r="D350" s="244" t="s">
        <v>350</v>
      </c>
      <c r="E350" s="208">
        <f>E351</f>
        <v>0</v>
      </c>
      <c r="F350" s="208">
        <f>F351</f>
        <v>0</v>
      </c>
      <c r="G350" s="275"/>
    </row>
    <row r="351" spans="1:6" s="170" customFormat="1" ht="42.75" customHeight="1" hidden="1">
      <c r="A351" s="175"/>
      <c r="B351" s="224"/>
      <c r="C351" s="186" t="s">
        <v>351</v>
      </c>
      <c r="D351" s="187" t="s">
        <v>352</v>
      </c>
      <c r="E351" s="169"/>
      <c r="F351" s="169"/>
    </row>
    <row r="352" spans="1:6" s="164" customFormat="1" ht="42.75" hidden="1">
      <c r="A352" s="212"/>
      <c r="B352" s="178">
        <v>85212</v>
      </c>
      <c r="C352" s="177"/>
      <c r="D352" s="242" t="s">
        <v>353</v>
      </c>
      <c r="E352" s="179">
        <f>SUM(E353:E354)</f>
        <v>0</v>
      </c>
      <c r="F352" s="179">
        <f>SUM(F353:F354)</f>
        <v>0</v>
      </c>
    </row>
    <row r="353" spans="1:6" s="170" customFormat="1" ht="51" hidden="1">
      <c r="A353" s="189"/>
      <c r="B353" s="220"/>
      <c r="C353" s="191" t="s">
        <v>234</v>
      </c>
      <c r="D353" s="192" t="s">
        <v>235</v>
      </c>
      <c r="E353" s="193"/>
      <c r="F353" s="193"/>
    </row>
    <row r="354" spans="1:6" s="170" customFormat="1" ht="51" hidden="1">
      <c r="A354" s="175"/>
      <c r="B354" s="183"/>
      <c r="C354" s="172" t="s">
        <v>236</v>
      </c>
      <c r="D354" s="184" t="s">
        <v>237</v>
      </c>
      <c r="E354" s="182"/>
      <c r="F354" s="174"/>
    </row>
    <row r="355" spans="1:6" s="164" customFormat="1" ht="57" hidden="1">
      <c r="A355" s="223"/>
      <c r="B355" s="178">
        <v>85213</v>
      </c>
      <c r="C355" s="177"/>
      <c r="D355" s="242" t="s">
        <v>354</v>
      </c>
      <c r="E355" s="179">
        <f>E356</f>
        <v>0</v>
      </c>
      <c r="F355" s="179">
        <f>F356</f>
        <v>0</v>
      </c>
    </row>
    <row r="356" spans="1:6" s="170" customFormat="1" ht="51" hidden="1">
      <c r="A356" s="175"/>
      <c r="B356" s="222"/>
      <c r="C356" s="167" t="s">
        <v>234</v>
      </c>
      <c r="D356" s="214" t="s">
        <v>235</v>
      </c>
      <c r="E356" s="185"/>
      <c r="F356" s="185"/>
    </row>
    <row r="357" spans="1:6" s="164" customFormat="1" ht="28.5" hidden="1">
      <c r="A357" s="243"/>
      <c r="B357" s="178">
        <v>85214</v>
      </c>
      <c r="C357" s="177"/>
      <c r="D357" s="242" t="s">
        <v>355</v>
      </c>
      <c r="E357" s="179">
        <f>SUM(E358:E359)</f>
        <v>0</v>
      </c>
      <c r="F357" s="179">
        <f>SUM(F358:F359)</f>
        <v>0</v>
      </c>
    </row>
    <row r="358" spans="1:6" s="170" customFormat="1" ht="51" hidden="1">
      <c r="A358" s="175"/>
      <c r="B358" s="222"/>
      <c r="C358" s="167" t="s">
        <v>234</v>
      </c>
      <c r="D358" s="214" t="s">
        <v>235</v>
      </c>
      <c r="E358" s="185"/>
      <c r="F358" s="169"/>
    </row>
    <row r="359" spans="1:6" s="170" customFormat="1" ht="25.5" hidden="1">
      <c r="A359" s="175"/>
      <c r="B359" s="183"/>
      <c r="C359" s="172" t="s">
        <v>356</v>
      </c>
      <c r="D359" s="184" t="s">
        <v>357</v>
      </c>
      <c r="E359" s="182"/>
      <c r="F359" s="174"/>
    </row>
    <row r="360" spans="1:6" s="164" customFormat="1" ht="19.5" customHeight="1" hidden="1">
      <c r="A360" s="223"/>
      <c r="B360" s="178">
        <v>85219</v>
      </c>
      <c r="C360" s="177"/>
      <c r="D360" s="178" t="s">
        <v>358</v>
      </c>
      <c r="E360" s="179">
        <f>E361</f>
        <v>0</v>
      </c>
      <c r="F360" s="179">
        <f>F361</f>
        <v>0</v>
      </c>
    </row>
    <row r="361" spans="1:6" s="170" customFormat="1" ht="25.5" hidden="1">
      <c r="A361" s="175"/>
      <c r="B361" s="222"/>
      <c r="C361" s="167" t="s">
        <v>356</v>
      </c>
      <c r="D361" s="214" t="s">
        <v>357</v>
      </c>
      <c r="E361" s="185"/>
      <c r="F361" s="169"/>
    </row>
    <row r="362" spans="1:6" s="164" customFormat="1" ht="28.5" hidden="1">
      <c r="A362" s="165"/>
      <c r="B362" s="178">
        <v>85228</v>
      </c>
      <c r="C362" s="177"/>
      <c r="D362" s="242" t="s">
        <v>359</v>
      </c>
      <c r="E362" s="179">
        <f>E363</f>
        <v>0</v>
      </c>
      <c r="F362" s="179">
        <f>F363</f>
        <v>0</v>
      </c>
    </row>
    <row r="363" spans="1:6" s="170" customFormat="1" ht="18" customHeight="1" hidden="1">
      <c r="A363" s="175"/>
      <c r="B363" s="224"/>
      <c r="C363" s="186" t="s">
        <v>360</v>
      </c>
      <c r="D363" s="187" t="s">
        <v>361</v>
      </c>
      <c r="E363" s="169"/>
      <c r="F363" s="169"/>
    </row>
    <row r="364" spans="1:6" s="164" customFormat="1" ht="21" customHeight="1" hidden="1">
      <c r="A364" s="165"/>
      <c r="B364" s="178">
        <v>85295</v>
      </c>
      <c r="C364" s="177"/>
      <c r="D364" s="242" t="s">
        <v>194</v>
      </c>
      <c r="E364" s="179">
        <f>E365</f>
        <v>0</v>
      </c>
      <c r="F364" s="179">
        <f>F365</f>
        <v>0</v>
      </c>
    </row>
    <row r="365" spans="1:6" s="170" customFormat="1" ht="26.25" hidden="1" thickBot="1">
      <c r="A365" s="175"/>
      <c r="B365" s="222"/>
      <c r="C365" s="167" t="s">
        <v>356</v>
      </c>
      <c r="D365" s="214" t="s">
        <v>357</v>
      </c>
      <c r="E365" s="185"/>
      <c r="F365" s="169"/>
    </row>
    <row r="366" spans="1:6" s="278" customFormat="1" ht="30.75" hidden="1" thickBot="1">
      <c r="A366" s="206">
        <v>854</v>
      </c>
      <c r="B366" s="206"/>
      <c r="C366" s="276"/>
      <c r="D366" s="230" t="s">
        <v>362</v>
      </c>
      <c r="E366" s="277">
        <f>E367</f>
        <v>0</v>
      </c>
      <c r="F366" s="277">
        <f>F367</f>
        <v>0</v>
      </c>
    </row>
    <row r="367" spans="1:6" s="170" customFormat="1" ht="28.5" hidden="1">
      <c r="A367" s="229"/>
      <c r="B367" s="279">
        <v>85412</v>
      </c>
      <c r="C367" s="247"/>
      <c r="D367" s="248" t="s">
        <v>363</v>
      </c>
      <c r="E367" s="249">
        <f>E368</f>
        <v>0</v>
      </c>
      <c r="F367" s="249">
        <f>F368</f>
        <v>0</v>
      </c>
    </row>
    <row r="368" spans="1:6" s="170" customFormat="1" ht="21" customHeight="1" hidden="1" thickBot="1">
      <c r="A368" s="165"/>
      <c r="B368" s="224"/>
      <c r="C368" s="224">
        <v>4300</v>
      </c>
      <c r="D368" s="187" t="s">
        <v>171</v>
      </c>
      <c r="E368" s="169"/>
      <c r="F368" s="169"/>
    </row>
    <row r="369" spans="1:6" s="278" customFormat="1" ht="30.75" thickBot="1">
      <c r="A369" s="206">
        <v>900</v>
      </c>
      <c r="B369" s="206"/>
      <c r="C369" s="276"/>
      <c r="D369" s="230" t="s">
        <v>364</v>
      </c>
      <c r="E369" s="277">
        <f>E370+E372+E375+E379+E381</f>
        <v>6000</v>
      </c>
      <c r="F369" s="277">
        <f>F370+F372+F375+F379+F381</f>
        <v>1000</v>
      </c>
    </row>
    <row r="370" spans="1:6" s="170" customFormat="1" ht="19.5" customHeight="1" hidden="1">
      <c r="A370" s="229"/>
      <c r="B370" s="279">
        <v>90001</v>
      </c>
      <c r="C370" s="247"/>
      <c r="D370" s="248" t="s">
        <v>365</v>
      </c>
      <c r="E370" s="280">
        <f>E371</f>
        <v>0</v>
      </c>
      <c r="F370" s="280">
        <f>F371</f>
        <v>0</v>
      </c>
    </row>
    <row r="371" spans="1:6" s="170" customFormat="1" ht="18" customHeight="1" hidden="1">
      <c r="A371" s="175"/>
      <c r="B371" s="224"/>
      <c r="C371" s="224">
        <v>4260</v>
      </c>
      <c r="D371" s="187" t="s">
        <v>208</v>
      </c>
      <c r="E371" s="169"/>
      <c r="F371" s="169"/>
    </row>
    <row r="372" spans="1:6" s="170" customFormat="1" ht="19.5" customHeight="1" hidden="1">
      <c r="A372" s="175"/>
      <c r="B372" s="281">
        <v>90002</v>
      </c>
      <c r="C372" s="256"/>
      <c r="D372" s="232" t="s">
        <v>366</v>
      </c>
      <c r="E372" s="282">
        <f>E374</f>
        <v>0</v>
      </c>
      <c r="F372" s="282">
        <f>SUM(F373:F374)</f>
        <v>0</v>
      </c>
    </row>
    <row r="373" spans="1:6" s="170" customFormat="1" ht="18" customHeight="1" hidden="1">
      <c r="A373" s="175"/>
      <c r="B373" s="224"/>
      <c r="C373" s="224">
        <v>4300</v>
      </c>
      <c r="D373" s="187" t="s">
        <v>171</v>
      </c>
      <c r="E373" s="169"/>
      <c r="F373" s="169"/>
    </row>
    <row r="374" spans="1:6" s="170" customFormat="1" ht="25.5" hidden="1">
      <c r="A374" s="165"/>
      <c r="B374" s="180"/>
      <c r="C374" s="180">
        <v>6060</v>
      </c>
      <c r="D374" s="181" t="s">
        <v>265</v>
      </c>
      <c r="E374" s="174"/>
      <c r="F374" s="174"/>
    </row>
    <row r="375" spans="1:6" s="170" customFormat="1" ht="28.5">
      <c r="A375" s="321"/>
      <c r="B375" s="281">
        <v>90008</v>
      </c>
      <c r="C375" s="256"/>
      <c r="D375" s="242" t="s">
        <v>394</v>
      </c>
      <c r="E375" s="282">
        <f>E376</f>
        <v>1000</v>
      </c>
      <c r="F375" s="282">
        <f>F376</f>
        <v>1000</v>
      </c>
    </row>
    <row r="376" spans="1:6" s="170" customFormat="1" ht="17.25" customHeight="1">
      <c r="A376" s="321"/>
      <c r="B376" s="316"/>
      <c r="C376" s="186" t="s">
        <v>170</v>
      </c>
      <c r="D376" s="307" t="s">
        <v>385</v>
      </c>
      <c r="E376" s="169">
        <v>1000</v>
      </c>
      <c r="F376" s="169">
        <v>1000</v>
      </c>
    </row>
    <row r="377" spans="1:6" s="164" customFormat="1" ht="19.5" customHeight="1">
      <c r="A377" s="314"/>
      <c r="B377" s="311"/>
      <c r="C377" s="325"/>
      <c r="D377" s="309" t="s">
        <v>391</v>
      </c>
      <c r="E377" s="327" t="s">
        <v>395</v>
      </c>
      <c r="F377" s="327"/>
    </row>
    <row r="378" spans="1:6" s="164" customFormat="1" ht="19.5" customHeight="1">
      <c r="A378" s="314"/>
      <c r="B378" s="311"/>
      <c r="C378" s="325"/>
      <c r="D378" s="309" t="s">
        <v>444</v>
      </c>
      <c r="E378" s="327"/>
      <c r="F378" s="327" t="s">
        <v>395</v>
      </c>
    </row>
    <row r="379" spans="1:6" s="170" customFormat="1" ht="19.5" customHeight="1">
      <c r="A379" s="321"/>
      <c r="B379" s="281">
        <v>90015</v>
      </c>
      <c r="C379" s="256"/>
      <c r="D379" s="232" t="s">
        <v>368</v>
      </c>
      <c r="E379" s="282">
        <f>E380</f>
        <v>5000</v>
      </c>
      <c r="F379" s="282">
        <f>F380</f>
        <v>0</v>
      </c>
    </row>
    <row r="380" spans="1:6" s="170" customFormat="1" ht="21" customHeight="1" thickBot="1">
      <c r="A380" s="321"/>
      <c r="B380" s="316"/>
      <c r="C380" s="186" t="s">
        <v>170</v>
      </c>
      <c r="D380" s="307" t="s">
        <v>396</v>
      </c>
      <c r="E380" s="169">
        <v>5000</v>
      </c>
      <c r="F380" s="169"/>
    </row>
    <row r="381" spans="1:6" s="170" customFormat="1" ht="19.5" customHeight="1" hidden="1">
      <c r="A381" s="321"/>
      <c r="B381" s="281">
        <v>90095</v>
      </c>
      <c r="C381" s="256"/>
      <c r="D381" s="232" t="s">
        <v>194</v>
      </c>
      <c r="E381" s="282">
        <f>E382</f>
        <v>0</v>
      </c>
      <c r="F381" s="282">
        <f>F382</f>
        <v>0</v>
      </c>
    </row>
    <row r="382" spans="1:6" s="170" customFormat="1" ht="18" customHeight="1" hidden="1" thickBot="1">
      <c r="A382" s="229"/>
      <c r="B382" s="224"/>
      <c r="C382" s="224">
        <v>4300</v>
      </c>
      <c r="D382" s="187" t="s">
        <v>171</v>
      </c>
      <c r="E382" s="169"/>
      <c r="F382" s="169"/>
    </row>
    <row r="383" spans="1:6" s="278" customFormat="1" ht="30.75" hidden="1" thickBot="1">
      <c r="A383" s="206">
        <v>921</v>
      </c>
      <c r="B383" s="276"/>
      <c r="C383" s="276"/>
      <c r="D383" s="230" t="s">
        <v>369</v>
      </c>
      <c r="E383" s="277">
        <f>E384+E390</f>
        <v>0</v>
      </c>
      <c r="F383" s="277">
        <f>F384+F390+F394</f>
        <v>0</v>
      </c>
    </row>
    <row r="384" spans="1:6" s="170" customFormat="1" ht="19.5" customHeight="1" hidden="1">
      <c r="A384" s="229"/>
      <c r="B384" s="240">
        <v>92109</v>
      </c>
      <c r="C384" s="191"/>
      <c r="D384" s="283" t="s">
        <v>370</v>
      </c>
      <c r="E384" s="193">
        <f>E385</f>
        <v>0</v>
      </c>
      <c r="F384" s="193">
        <f>SUM(F388:F389)</f>
        <v>0</v>
      </c>
    </row>
    <row r="385" spans="1:6" s="170" customFormat="1" ht="38.25" hidden="1">
      <c r="A385" s="189"/>
      <c r="B385" s="220"/>
      <c r="C385" s="220">
        <v>6298</v>
      </c>
      <c r="D385" s="192" t="s">
        <v>180</v>
      </c>
      <c r="E385" s="193"/>
      <c r="F385" s="193"/>
    </row>
    <row r="386" spans="1:6" s="170" customFormat="1" ht="12" customHeight="1" hidden="1">
      <c r="A386" s="194"/>
      <c r="B386" s="195"/>
      <c r="C386" s="196"/>
      <c r="D386" s="197"/>
      <c r="E386" s="198"/>
      <c r="F386" s="198"/>
    </row>
    <row r="387" spans="1:6" s="154" customFormat="1" ht="7.5" customHeight="1" hidden="1">
      <c r="A387" s="199">
        <v>1</v>
      </c>
      <c r="B387" s="199">
        <v>2</v>
      </c>
      <c r="C387" s="199">
        <v>3</v>
      </c>
      <c r="D387" s="199">
        <v>4</v>
      </c>
      <c r="E387" s="199">
        <v>5</v>
      </c>
      <c r="F387" s="199">
        <v>6</v>
      </c>
    </row>
    <row r="388" spans="1:6" s="170" customFormat="1" ht="28.5" customHeight="1" hidden="1">
      <c r="A388" s="175"/>
      <c r="B388" s="183"/>
      <c r="C388" s="172" t="s">
        <v>371</v>
      </c>
      <c r="D388" s="181" t="s">
        <v>372</v>
      </c>
      <c r="E388" s="182"/>
      <c r="F388" s="182"/>
    </row>
    <row r="389" spans="1:6" s="170" customFormat="1" ht="16.5" customHeight="1" hidden="1">
      <c r="A389" s="175"/>
      <c r="B389" s="180"/>
      <c r="C389" s="176" t="s">
        <v>181</v>
      </c>
      <c r="D389" s="181" t="s">
        <v>182</v>
      </c>
      <c r="E389" s="174"/>
      <c r="F389" s="174"/>
    </row>
    <row r="390" spans="1:6" s="170" customFormat="1" ht="19.5" customHeight="1" hidden="1">
      <c r="A390" s="165"/>
      <c r="B390" s="281">
        <v>92116</v>
      </c>
      <c r="C390" s="256"/>
      <c r="D390" s="232" t="s">
        <v>373</v>
      </c>
      <c r="E390" s="257">
        <f>SUM(E391:E392)</f>
        <v>0</v>
      </c>
      <c r="F390" s="257">
        <f>SUM(F392:F393)</f>
        <v>0</v>
      </c>
    </row>
    <row r="391" spans="1:6" s="170" customFormat="1" ht="38.25" hidden="1">
      <c r="A391" s="165"/>
      <c r="B391" s="241"/>
      <c r="C391" s="167" t="s">
        <v>214</v>
      </c>
      <c r="D391" s="187" t="s">
        <v>215</v>
      </c>
      <c r="E391" s="185"/>
      <c r="F391" s="185"/>
    </row>
    <row r="392" spans="1:6" s="170" customFormat="1" ht="25.5" hidden="1">
      <c r="A392" s="165"/>
      <c r="B392" s="180"/>
      <c r="C392" s="172" t="s">
        <v>371</v>
      </c>
      <c r="D392" s="181" t="s">
        <v>372</v>
      </c>
      <c r="E392" s="182"/>
      <c r="F392" s="182"/>
    </row>
    <row r="393" spans="1:6" s="170" customFormat="1" ht="16.5" customHeight="1" hidden="1">
      <c r="A393" s="175"/>
      <c r="B393" s="180"/>
      <c r="C393" s="176" t="s">
        <v>181</v>
      </c>
      <c r="D393" s="181" t="s">
        <v>182</v>
      </c>
      <c r="E393" s="174"/>
      <c r="F393" s="174"/>
    </row>
    <row r="394" spans="1:6" s="170" customFormat="1" ht="19.5" customHeight="1" hidden="1">
      <c r="A394" s="229"/>
      <c r="B394" s="281">
        <v>92120</v>
      </c>
      <c r="C394" s="256"/>
      <c r="D394" s="232" t="s">
        <v>374</v>
      </c>
      <c r="E394" s="282">
        <f>E395</f>
        <v>0</v>
      </c>
      <c r="F394" s="282">
        <f>F395</f>
        <v>0</v>
      </c>
    </row>
    <row r="395" spans="1:6" s="170" customFormat="1" ht="21.75" customHeight="1" hidden="1" thickBot="1">
      <c r="A395" s="165"/>
      <c r="B395" s="224"/>
      <c r="C395" s="224">
        <v>4300</v>
      </c>
      <c r="D395" s="187" t="s">
        <v>171</v>
      </c>
      <c r="E395" s="169"/>
      <c r="F395" s="169"/>
    </row>
    <row r="396" spans="1:6" s="278" customFormat="1" ht="24" customHeight="1" hidden="1" thickBot="1">
      <c r="A396" s="206">
        <v>926</v>
      </c>
      <c r="B396" s="276"/>
      <c r="C396" s="276"/>
      <c r="D396" s="230" t="s">
        <v>375</v>
      </c>
      <c r="E396" s="277">
        <f>E397+E402</f>
        <v>0</v>
      </c>
      <c r="F396" s="277">
        <f>F397+F402+F406</f>
        <v>0</v>
      </c>
    </row>
    <row r="397" spans="1:6" s="170" customFormat="1" ht="19.5" customHeight="1" hidden="1">
      <c r="A397" s="215"/>
      <c r="B397" s="284">
        <v>92605</v>
      </c>
      <c r="C397" s="167"/>
      <c r="D397" s="285" t="s">
        <v>376</v>
      </c>
      <c r="E397" s="185">
        <f>E399</f>
        <v>0</v>
      </c>
      <c r="F397" s="185">
        <f>SUM(F398:F400)</f>
        <v>0</v>
      </c>
    </row>
    <row r="398" spans="1:6" s="170" customFormat="1" ht="25.5" hidden="1">
      <c r="A398" s="229"/>
      <c r="B398" s="241"/>
      <c r="C398" s="167" t="s">
        <v>371</v>
      </c>
      <c r="D398" s="181" t="s">
        <v>372</v>
      </c>
      <c r="E398" s="169"/>
      <c r="F398" s="169"/>
    </row>
    <row r="399" spans="1:6" s="170" customFormat="1" ht="38.25" hidden="1">
      <c r="A399" s="175"/>
      <c r="B399" s="183"/>
      <c r="C399" s="183">
        <v>2820</v>
      </c>
      <c r="D399" s="184" t="s">
        <v>377</v>
      </c>
      <c r="E399" s="182"/>
      <c r="F399" s="182"/>
    </row>
    <row r="400" spans="1:6" s="170" customFormat="1" ht="28.5" customHeight="1" hidden="1" thickBot="1">
      <c r="A400" s="175"/>
      <c r="B400" s="183"/>
      <c r="C400" s="172" t="s">
        <v>207</v>
      </c>
      <c r="D400" s="181" t="s">
        <v>372</v>
      </c>
      <c r="E400" s="182"/>
      <c r="F400" s="182"/>
    </row>
    <row r="401" spans="1:7" s="287" customFormat="1" ht="28.5" customHeight="1" thickBot="1">
      <c r="A401" s="402" t="s">
        <v>378</v>
      </c>
      <c r="B401" s="403"/>
      <c r="C401" s="403"/>
      <c r="D401" s="404"/>
      <c r="E401" s="272">
        <f>E7+E44+E81+E154+E233+E369</f>
        <v>299901</v>
      </c>
      <c r="F401" s="272">
        <f>F7+F44+F81+F154+F233+F369</f>
        <v>411000</v>
      </c>
      <c r="G401" s="286">
        <f>E401-F401</f>
        <v>-111099</v>
      </c>
    </row>
    <row r="402" spans="5:7" ht="17.25" customHeight="1">
      <c r="E402" s="288"/>
      <c r="G402" s="150">
        <v>88901</v>
      </c>
    </row>
    <row r="403" spans="1:7" ht="12.75">
      <c r="A403" s="289" t="s">
        <v>379</v>
      </c>
      <c r="B403" s="290"/>
      <c r="C403" s="290"/>
      <c r="E403" s="291"/>
      <c r="F403" s="292"/>
      <c r="G403" s="293">
        <f>G401+G402</f>
        <v>-22198</v>
      </c>
    </row>
    <row r="404" spans="2:6" ht="12.75">
      <c r="B404" s="294"/>
      <c r="C404" s="290"/>
      <c r="D404" s="292"/>
      <c r="E404" s="292"/>
      <c r="F404" s="292"/>
    </row>
    <row r="405" spans="2:6" ht="12.75">
      <c r="B405" s="290"/>
      <c r="C405" s="290"/>
      <c r="D405" s="292"/>
      <c r="E405" s="292"/>
      <c r="F405" s="292"/>
    </row>
    <row r="406" spans="2:6" ht="12.75">
      <c r="B406" s="290"/>
      <c r="C406" s="290"/>
      <c r="D406" s="292"/>
      <c r="E406" s="292"/>
      <c r="F406" s="292"/>
    </row>
    <row r="407" spans="2:6" ht="12.75">
      <c r="B407" s="290"/>
      <c r="C407" s="290"/>
      <c r="D407" s="292"/>
      <c r="E407" s="292"/>
      <c r="F407" s="292"/>
    </row>
    <row r="408" spans="2:6" ht="12.75">
      <c r="B408" s="290"/>
      <c r="C408" s="290"/>
      <c r="D408" s="292"/>
      <c r="E408" s="292"/>
      <c r="F408" s="292"/>
    </row>
    <row r="409" spans="2:6" ht="12.75">
      <c r="B409" s="290"/>
      <c r="C409" s="290"/>
      <c r="D409" s="292"/>
      <c r="E409" s="292"/>
      <c r="F409" s="292"/>
    </row>
    <row r="410" spans="2:6" ht="12.75">
      <c r="B410" s="290"/>
      <c r="C410" s="290"/>
      <c r="D410" s="292"/>
      <c r="E410" s="292"/>
      <c r="F410" s="292"/>
    </row>
    <row r="411" spans="2:6" ht="12.75">
      <c r="B411" s="290"/>
      <c r="C411" s="290"/>
      <c r="D411" s="292"/>
      <c r="E411" s="292"/>
      <c r="F411" s="292"/>
    </row>
    <row r="412" spans="2:6" ht="12.75">
      <c r="B412" s="290"/>
      <c r="C412" s="290"/>
      <c r="D412" s="292"/>
      <c r="E412" s="292"/>
      <c r="F412" s="292"/>
    </row>
    <row r="413" spans="2:6" ht="12.75">
      <c r="B413" s="290"/>
      <c r="C413" s="290"/>
      <c r="D413" s="292"/>
      <c r="E413" s="292"/>
      <c r="F413" s="292"/>
    </row>
    <row r="414" spans="2:6" ht="12.75">
      <c r="B414" s="290"/>
      <c r="C414" s="290"/>
      <c r="D414" s="292"/>
      <c r="E414" s="292"/>
      <c r="F414" s="292"/>
    </row>
    <row r="415" spans="2:6" ht="12.75">
      <c r="B415" s="290"/>
      <c r="C415" s="290"/>
      <c r="D415" s="292"/>
      <c r="E415" s="292"/>
      <c r="F415" s="292"/>
    </row>
    <row r="416" spans="2:6" ht="12.75">
      <c r="B416" s="290"/>
      <c r="C416" s="290"/>
      <c r="D416" s="292"/>
      <c r="E416" s="292"/>
      <c r="F416" s="292"/>
    </row>
    <row r="417" spans="2:6" ht="12.75">
      <c r="B417" s="290"/>
      <c r="C417" s="290"/>
      <c r="D417" s="292"/>
      <c r="E417" s="292"/>
      <c r="F417" s="292"/>
    </row>
    <row r="418" spans="2:6" ht="12.75">
      <c r="B418" s="290"/>
      <c r="C418" s="290"/>
      <c r="D418" s="292"/>
      <c r="E418" s="292"/>
      <c r="F418" s="292"/>
    </row>
    <row r="419" spans="2:6" ht="12.75">
      <c r="B419" s="290"/>
      <c r="C419" s="290"/>
      <c r="D419" s="292"/>
      <c r="E419" s="292"/>
      <c r="F419" s="292"/>
    </row>
    <row r="420" spans="2:6" ht="12.75">
      <c r="B420" s="290"/>
      <c r="C420" s="290"/>
      <c r="D420" s="292"/>
      <c r="E420" s="292"/>
      <c r="F420" s="292"/>
    </row>
    <row r="421" spans="2:6" ht="12.75">
      <c r="B421" s="290"/>
      <c r="C421" s="290"/>
      <c r="D421" s="292"/>
      <c r="E421" s="292"/>
      <c r="F421" s="292"/>
    </row>
    <row r="422" spans="2:6" ht="12.75">
      <c r="B422" s="290"/>
      <c r="C422" s="290"/>
      <c r="D422" s="292"/>
      <c r="E422" s="292"/>
      <c r="F422" s="292"/>
    </row>
    <row r="423" spans="2:6" ht="12.75">
      <c r="B423" s="290"/>
      <c r="C423" s="290"/>
      <c r="D423" s="292"/>
      <c r="E423" s="292"/>
      <c r="F423" s="292"/>
    </row>
    <row r="424" spans="2:6" ht="12.75">
      <c r="B424" s="290"/>
      <c r="C424" s="290"/>
      <c r="D424" s="292"/>
      <c r="E424" s="292"/>
      <c r="F424" s="292"/>
    </row>
    <row r="425" spans="2:6" ht="12.75">
      <c r="B425" s="290"/>
      <c r="C425" s="290"/>
      <c r="D425" s="292"/>
      <c r="E425" s="292"/>
      <c r="F425" s="292"/>
    </row>
    <row r="426" spans="2:6" ht="12.75">
      <c r="B426" s="290"/>
      <c r="C426" s="290"/>
      <c r="D426" s="292"/>
      <c r="E426" s="292"/>
      <c r="F426" s="292"/>
    </row>
    <row r="427" spans="2:6" ht="12.75">
      <c r="B427" s="290"/>
      <c r="C427" s="290"/>
      <c r="D427" s="292"/>
      <c r="E427" s="292"/>
      <c r="F427" s="292"/>
    </row>
    <row r="428" spans="2:6" ht="12.75">
      <c r="B428" s="290"/>
      <c r="C428" s="290"/>
      <c r="D428" s="292"/>
      <c r="E428" s="292"/>
      <c r="F428" s="292"/>
    </row>
    <row r="429" spans="2:6" ht="12.75">
      <c r="B429" s="290"/>
      <c r="C429" s="290"/>
      <c r="D429" s="292"/>
      <c r="E429" s="292"/>
      <c r="F429" s="292"/>
    </row>
    <row r="430" spans="2:6" ht="12.75">
      <c r="B430" s="290"/>
      <c r="C430" s="290"/>
      <c r="D430" s="292"/>
      <c r="E430" s="292"/>
      <c r="F430" s="292"/>
    </row>
    <row r="431" spans="2:6" ht="12.75">
      <c r="B431" s="290"/>
      <c r="C431" s="290"/>
      <c r="D431" s="292"/>
      <c r="E431" s="292"/>
      <c r="F431" s="292"/>
    </row>
    <row r="432" spans="2:6" ht="12.75">
      <c r="B432" s="290"/>
      <c r="C432" s="290"/>
      <c r="D432" s="292"/>
      <c r="E432" s="292"/>
      <c r="F432" s="292"/>
    </row>
    <row r="433" spans="2:6" ht="12.75">
      <c r="B433" s="290"/>
      <c r="C433" s="290"/>
      <c r="D433" s="292"/>
      <c r="E433" s="292"/>
      <c r="F433" s="292"/>
    </row>
    <row r="434" spans="2:6" ht="12.75">
      <c r="B434" s="290"/>
      <c r="C434" s="290"/>
      <c r="D434" s="292"/>
      <c r="E434" s="292"/>
      <c r="F434" s="292"/>
    </row>
    <row r="435" spans="2:6" ht="12.75">
      <c r="B435" s="290"/>
      <c r="C435" s="290"/>
      <c r="D435" s="292"/>
      <c r="E435" s="292"/>
      <c r="F435" s="292"/>
    </row>
  </sheetData>
  <mergeCells count="14">
    <mergeCell ref="A2:F2"/>
    <mergeCell ref="A401:D401"/>
    <mergeCell ref="E4:E5"/>
    <mergeCell ref="F4:F5"/>
    <mergeCell ref="A4:A5"/>
    <mergeCell ref="B4:B5"/>
    <mergeCell ref="C4:C5"/>
    <mergeCell ref="D4:D5"/>
    <mergeCell ref="A285:A286"/>
    <mergeCell ref="B285:B286"/>
    <mergeCell ref="C285:C286"/>
    <mergeCell ref="D285:D286"/>
    <mergeCell ref="E285:E286"/>
    <mergeCell ref="F285:F286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 XXII/111/2008
z dnia 29 lutego 2008r.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/>
  <dimension ref="A1:N106"/>
  <sheetViews>
    <sheetView zoomScale="83" zoomScaleNormal="83" workbookViewId="0" topLeftCell="A52">
      <selection activeCell="B61" sqref="B61"/>
    </sheetView>
  </sheetViews>
  <sheetFormatPr defaultColWidth="9.00390625" defaultRowHeight="18.75" customHeight="1"/>
  <cols>
    <col min="1" max="1" width="4.25390625" style="144" customWidth="1"/>
    <col min="2" max="2" width="49.375" style="144" customWidth="1"/>
    <col min="3" max="3" width="11.00390625" style="144" customWidth="1"/>
    <col min="4" max="4" width="12.625" style="145" customWidth="1"/>
    <col min="5" max="5" width="14.25390625" style="144" bestFit="1" customWidth="1"/>
    <col min="6" max="6" width="14.25390625" style="144" customWidth="1"/>
    <col min="7" max="7" width="11.625" style="144" customWidth="1"/>
    <col min="8" max="8" width="13.875" style="144" customWidth="1"/>
    <col min="9" max="9" width="12.625" style="144" customWidth="1"/>
    <col min="10" max="10" width="0.74609375" style="144" hidden="1" customWidth="1"/>
    <col min="11" max="11" width="13.375" style="144" customWidth="1"/>
    <col min="12" max="12" width="13.75390625" style="144" customWidth="1"/>
    <col min="13" max="13" width="4.125" style="144" customWidth="1"/>
    <col min="14" max="16384" width="6.75390625" style="144" customWidth="1"/>
  </cols>
  <sheetData>
    <row r="1" spans="1:13" s="2" customFormat="1" ht="21" customHeight="1">
      <c r="A1" s="425" t="s">
        <v>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1"/>
    </row>
    <row r="2" spans="2:13" s="3" customFormat="1" ht="12" customHeight="1" thickBot="1">
      <c r="B2" s="4"/>
      <c r="D2" s="4"/>
      <c r="L2" s="5" t="s">
        <v>1</v>
      </c>
      <c r="M2" s="6"/>
    </row>
    <row r="3" spans="1:13" s="8" customFormat="1" ht="14.25" customHeight="1">
      <c r="A3" s="436" t="s">
        <v>2</v>
      </c>
      <c r="B3" s="414" t="s">
        <v>3</v>
      </c>
      <c r="C3" s="414" t="s">
        <v>4</v>
      </c>
      <c r="D3" s="385" t="s">
        <v>5</v>
      </c>
      <c r="E3" s="414" t="s">
        <v>6</v>
      </c>
      <c r="F3" s="416" t="s">
        <v>7</v>
      </c>
      <c r="G3" s="417"/>
      <c r="H3" s="417"/>
      <c r="I3" s="418"/>
      <c r="J3" s="7"/>
      <c r="K3" s="7"/>
      <c r="L3" s="419" t="s">
        <v>8</v>
      </c>
      <c r="M3" s="6"/>
    </row>
    <row r="4" spans="1:13" s="8" customFormat="1" ht="14.25" customHeight="1">
      <c r="A4" s="437"/>
      <c r="B4" s="415"/>
      <c r="C4" s="415"/>
      <c r="D4" s="386"/>
      <c r="E4" s="415"/>
      <c r="F4" s="391" t="s">
        <v>9</v>
      </c>
      <c r="G4" s="391" t="s">
        <v>10</v>
      </c>
      <c r="H4" s="391"/>
      <c r="I4" s="391"/>
      <c r="J4" s="9"/>
      <c r="K4" s="9"/>
      <c r="L4" s="420"/>
      <c r="M4" s="6"/>
    </row>
    <row r="5" spans="1:13" s="8" customFormat="1" ht="14.25" customHeight="1">
      <c r="A5" s="437"/>
      <c r="B5" s="415"/>
      <c r="C5" s="415"/>
      <c r="D5" s="386"/>
      <c r="E5" s="415"/>
      <c r="F5" s="392"/>
      <c r="G5" s="387" t="s">
        <v>11</v>
      </c>
      <c r="H5" s="387" t="s">
        <v>12</v>
      </c>
      <c r="I5" s="387" t="s">
        <v>13</v>
      </c>
      <c r="J5" s="10" t="s">
        <v>14</v>
      </c>
      <c r="K5" s="387" t="s">
        <v>15</v>
      </c>
      <c r="L5" s="420"/>
      <c r="M5" s="6"/>
    </row>
    <row r="6" spans="1:13" s="8" customFormat="1" ht="14.25" customHeight="1">
      <c r="A6" s="437"/>
      <c r="B6" s="415"/>
      <c r="C6" s="415"/>
      <c r="D6" s="386"/>
      <c r="E6" s="415"/>
      <c r="F6" s="392"/>
      <c r="G6" s="379"/>
      <c r="H6" s="379"/>
      <c r="I6" s="379"/>
      <c r="J6" s="11"/>
      <c r="K6" s="379"/>
      <c r="L6" s="420"/>
      <c r="M6" s="6"/>
    </row>
    <row r="7" spans="1:13" s="8" customFormat="1" ht="15" customHeight="1">
      <c r="A7" s="437"/>
      <c r="B7" s="415"/>
      <c r="C7" s="415"/>
      <c r="D7" s="386"/>
      <c r="E7" s="415"/>
      <c r="F7" s="392"/>
      <c r="G7" s="379"/>
      <c r="H7" s="379"/>
      <c r="I7" s="379"/>
      <c r="J7" s="11"/>
      <c r="K7" s="350"/>
      <c r="L7" s="390"/>
      <c r="M7" s="6"/>
    </row>
    <row r="8" spans="1:13" s="18" customFormat="1" ht="10.5" customHeight="1" thickBot="1">
      <c r="A8" s="12">
        <v>1</v>
      </c>
      <c r="B8" s="13">
        <v>2</v>
      </c>
      <c r="C8" s="13">
        <v>3</v>
      </c>
      <c r="D8" s="14">
        <v>4</v>
      </c>
      <c r="E8" s="13">
        <v>5</v>
      </c>
      <c r="F8" s="13">
        <v>6</v>
      </c>
      <c r="G8" s="15">
        <v>7</v>
      </c>
      <c r="H8" s="15">
        <v>8</v>
      </c>
      <c r="I8" s="15">
        <v>9</v>
      </c>
      <c r="J8" s="15">
        <v>10</v>
      </c>
      <c r="K8" s="15">
        <v>10</v>
      </c>
      <c r="L8" s="16">
        <v>11</v>
      </c>
      <c r="M8" s="17"/>
    </row>
    <row r="9" spans="1:13" s="23" customFormat="1" ht="18" customHeight="1" thickBot="1">
      <c r="A9" s="446" t="s">
        <v>16</v>
      </c>
      <c r="B9" s="447"/>
      <c r="C9" s="447"/>
      <c r="D9" s="19">
        <f aca="true" t="shared" si="0" ref="D9:J9">D10+D20</f>
        <v>13839100</v>
      </c>
      <c r="E9" s="19">
        <f t="shared" si="0"/>
        <v>6767400</v>
      </c>
      <c r="F9" s="19">
        <f t="shared" si="0"/>
        <v>4250000</v>
      </c>
      <c r="G9" s="19">
        <f t="shared" si="0"/>
        <v>544100</v>
      </c>
      <c r="H9" s="19">
        <f t="shared" si="0"/>
        <v>892500</v>
      </c>
      <c r="I9" s="19">
        <f t="shared" si="0"/>
        <v>1080800</v>
      </c>
      <c r="J9" s="19">
        <f t="shared" si="0"/>
        <v>0</v>
      </c>
      <c r="K9" s="20"/>
      <c r="L9" s="21"/>
      <c r="M9" s="22"/>
    </row>
    <row r="10" spans="1:13" s="23" customFormat="1" ht="17.25" customHeight="1" thickBot="1">
      <c r="A10" s="389" t="s">
        <v>17</v>
      </c>
      <c r="B10" s="384"/>
      <c r="C10" s="384"/>
      <c r="D10" s="24">
        <f aca="true" t="shared" si="1" ref="D10:I10">SUM(D11:D19)</f>
        <v>11929100</v>
      </c>
      <c r="E10" s="24">
        <f t="shared" si="1"/>
        <v>5982800</v>
      </c>
      <c r="F10" s="24">
        <f t="shared" si="1"/>
        <v>4250000</v>
      </c>
      <c r="G10" s="24">
        <f t="shared" si="1"/>
        <v>485800</v>
      </c>
      <c r="H10" s="24">
        <f t="shared" si="1"/>
        <v>892500</v>
      </c>
      <c r="I10" s="24">
        <f t="shared" si="1"/>
        <v>354500</v>
      </c>
      <c r="J10" s="24">
        <f>SUM(J11:J16)</f>
        <v>0</v>
      </c>
      <c r="K10" s="25"/>
      <c r="L10" s="26"/>
      <c r="M10" s="22"/>
    </row>
    <row r="11" spans="1:13" s="23" customFormat="1" ht="30" customHeight="1" thickTop="1">
      <c r="A11" s="27" t="s">
        <v>18</v>
      </c>
      <c r="B11" s="28" t="s">
        <v>19</v>
      </c>
      <c r="C11" s="29" t="s">
        <v>20</v>
      </c>
      <c r="D11" s="30">
        <v>5040000</v>
      </c>
      <c r="E11" s="30">
        <f aca="true" t="shared" si="2" ref="E11:E19">SUM(F11,G11,H11,I11,K11)</f>
        <v>5026300</v>
      </c>
      <c r="F11" s="30">
        <v>4250000</v>
      </c>
      <c r="G11" s="30">
        <f>225000+26300</f>
        <v>251300</v>
      </c>
      <c r="H11" s="30">
        <v>275000</v>
      </c>
      <c r="I11" s="30">
        <v>250000</v>
      </c>
      <c r="J11" s="30"/>
      <c r="K11" s="31" t="s">
        <v>21</v>
      </c>
      <c r="L11" s="454" t="s">
        <v>22</v>
      </c>
      <c r="M11" s="22"/>
    </row>
    <row r="12" spans="1:13" s="23" customFormat="1" ht="25.5">
      <c r="A12" s="32" t="s">
        <v>23</v>
      </c>
      <c r="B12" s="33" t="s">
        <v>24</v>
      </c>
      <c r="C12" s="34" t="s">
        <v>25</v>
      </c>
      <c r="D12" s="35">
        <v>5107000</v>
      </c>
      <c r="E12" s="35">
        <f t="shared" si="2"/>
        <v>105200</v>
      </c>
      <c r="F12" s="35"/>
      <c r="G12" s="35">
        <v>105200</v>
      </c>
      <c r="H12" s="35"/>
      <c r="I12" s="35"/>
      <c r="J12" s="35"/>
      <c r="K12" s="35"/>
      <c r="L12" s="455"/>
      <c r="M12" s="22"/>
    </row>
    <row r="13" spans="1:13" s="23" customFormat="1" ht="27.75" customHeight="1">
      <c r="A13" s="32" t="s">
        <v>26</v>
      </c>
      <c r="B13" s="37" t="s">
        <v>27</v>
      </c>
      <c r="C13" s="34" t="s">
        <v>20</v>
      </c>
      <c r="D13" s="38">
        <v>222000</v>
      </c>
      <c r="E13" s="35">
        <f t="shared" si="2"/>
        <v>218300</v>
      </c>
      <c r="F13" s="35"/>
      <c r="G13" s="38">
        <v>18300</v>
      </c>
      <c r="H13" s="38">
        <v>150000</v>
      </c>
      <c r="I13" s="35">
        <v>50000</v>
      </c>
      <c r="J13" s="35"/>
      <c r="K13" s="39" t="s">
        <v>21</v>
      </c>
      <c r="L13" s="455"/>
      <c r="M13" s="22"/>
    </row>
    <row r="14" spans="1:13" s="23" customFormat="1" ht="20.25" customHeight="1">
      <c r="A14" s="32" t="s">
        <v>28</v>
      </c>
      <c r="B14" s="33" t="s">
        <v>29</v>
      </c>
      <c r="C14" s="34" t="s">
        <v>20</v>
      </c>
      <c r="D14" s="38">
        <f>4000+E14</f>
        <v>19000</v>
      </c>
      <c r="E14" s="35">
        <f t="shared" si="2"/>
        <v>15000</v>
      </c>
      <c r="F14" s="35"/>
      <c r="G14" s="38">
        <f>10000+5000</f>
        <v>15000</v>
      </c>
      <c r="H14" s="40" t="s">
        <v>30</v>
      </c>
      <c r="I14" s="35"/>
      <c r="J14" s="35"/>
      <c r="K14" s="35"/>
      <c r="L14" s="455"/>
      <c r="M14" s="22"/>
    </row>
    <row r="15" spans="1:13" s="23" customFormat="1" ht="24.75" customHeight="1">
      <c r="A15" s="32" t="s">
        <v>31</v>
      </c>
      <c r="B15" s="33" t="s">
        <v>32</v>
      </c>
      <c r="C15" s="34" t="s">
        <v>25</v>
      </c>
      <c r="D15" s="38">
        <v>526000</v>
      </c>
      <c r="E15" s="35">
        <f t="shared" si="2"/>
        <v>362000</v>
      </c>
      <c r="F15" s="35"/>
      <c r="G15" s="38">
        <v>22000</v>
      </c>
      <c r="H15" s="38">
        <f>340000</f>
        <v>340000</v>
      </c>
      <c r="I15" s="35"/>
      <c r="J15" s="35"/>
      <c r="K15" s="39" t="s">
        <v>33</v>
      </c>
      <c r="L15" s="455"/>
      <c r="M15" s="22"/>
    </row>
    <row r="16" spans="1:13" s="23" customFormat="1" ht="38.25">
      <c r="A16" s="32" t="s">
        <v>34</v>
      </c>
      <c r="B16" s="33" t="s">
        <v>35</v>
      </c>
      <c r="C16" s="34" t="s">
        <v>20</v>
      </c>
      <c r="D16" s="38">
        <v>936600</v>
      </c>
      <c r="E16" s="35">
        <f t="shared" si="2"/>
        <v>177500</v>
      </c>
      <c r="F16" s="35"/>
      <c r="G16" s="35">
        <v>7500</v>
      </c>
      <c r="H16" s="35">
        <v>127500</v>
      </c>
      <c r="I16" s="35">
        <v>42500</v>
      </c>
      <c r="J16" s="35"/>
      <c r="K16" s="39" t="s">
        <v>21</v>
      </c>
      <c r="L16" s="456"/>
      <c r="M16" s="22"/>
    </row>
    <row r="17" spans="1:13" s="23" customFormat="1" ht="22.5" customHeight="1">
      <c r="A17" s="32" t="s">
        <v>36</v>
      </c>
      <c r="B17" s="33" t="s">
        <v>37</v>
      </c>
      <c r="C17" s="34">
        <v>2008</v>
      </c>
      <c r="D17" s="38">
        <f>E17</f>
        <v>30000</v>
      </c>
      <c r="E17" s="35">
        <f t="shared" si="2"/>
        <v>30000</v>
      </c>
      <c r="F17" s="35"/>
      <c r="G17" s="38">
        <v>30000</v>
      </c>
      <c r="H17" s="38"/>
      <c r="I17" s="35"/>
      <c r="J17" s="35"/>
      <c r="K17" s="35"/>
      <c r="L17" s="36"/>
      <c r="M17" s="22"/>
    </row>
    <row r="18" spans="1:13" s="23" customFormat="1" ht="18.75" customHeight="1">
      <c r="A18" s="41" t="s">
        <v>38</v>
      </c>
      <c r="B18" s="42" t="s">
        <v>39</v>
      </c>
      <c r="C18" s="43">
        <v>2008</v>
      </c>
      <c r="D18" s="44">
        <f>E18</f>
        <v>6500</v>
      </c>
      <c r="E18" s="45">
        <f t="shared" si="2"/>
        <v>6500</v>
      </c>
      <c r="F18" s="45"/>
      <c r="G18" s="44">
        <v>6500</v>
      </c>
      <c r="H18" s="44"/>
      <c r="I18" s="45"/>
      <c r="J18" s="45"/>
      <c r="K18" s="45"/>
      <c r="L18" s="36"/>
      <c r="M18" s="22"/>
    </row>
    <row r="19" spans="1:13" s="23" customFormat="1" ht="18.75" customHeight="1" thickBot="1">
      <c r="A19" s="41" t="s">
        <v>40</v>
      </c>
      <c r="B19" s="42" t="s">
        <v>41</v>
      </c>
      <c r="C19" s="43">
        <v>2008</v>
      </c>
      <c r="D19" s="44">
        <f>E19</f>
        <v>42000</v>
      </c>
      <c r="E19" s="45">
        <f t="shared" si="2"/>
        <v>42000</v>
      </c>
      <c r="F19" s="45"/>
      <c r="G19" s="44">
        <v>30000</v>
      </c>
      <c r="H19" s="44"/>
      <c r="I19" s="45">
        <v>12000</v>
      </c>
      <c r="J19" s="45"/>
      <c r="K19" s="45"/>
      <c r="L19" s="36"/>
      <c r="M19" s="22"/>
    </row>
    <row r="20" spans="1:13" s="23" customFormat="1" ht="18.75" customHeight="1" thickBot="1" thickTop="1">
      <c r="A20" s="448" t="s">
        <v>42</v>
      </c>
      <c r="B20" s="449"/>
      <c r="C20" s="450"/>
      <c r="D20" s="47">
        <f aca="true" t="shared" si="3" ref="D20:I20">D22+D21</f>
        <v>1910000</v>
      </c>
      <c r="E20" s="47">
        <f t="shared" si="3"/>
        <v>784600</v>
      </c>
      <c r="F20" s="47">
        <f t="shared" si="3"/>
        <v>0</v>
      </c>
      <c r="G20" s="47">
        <f t="shared" si="3"/>
        <v>58300</v>
      </c>
      <c r="H20" s="47">
        <f t="shared" si="3"/>
        <v>0</v>
      </c>
      <c r="I20" s="47">
        <f t="shared" si="3"/>
        <v>726300</v>
      </c>
      <c r="J20" s="47"/>
      <c r="K20" s="48"/>
      <c r="L20" s="457" t="s">
        <v>43</v>
      </c>
      <c r="M20" s="22"/>
    </row>
    <row r="21" spans="1:13" s="23" customFormat="1" ht="21" customHeight="1" thickTop="1">
      <c r="A21" s="27" t="s">
        <v>44</v>
      </c>
      <c r="B21" s="50" t="s">
        <v>45</v>
      </c>
      <c r="C21" s="51" t="s">
        <v>20</v>
      </c>
      <c r="D21" s="30">
        <f>E21+725400</f>
        <v>1060000</v>
      </c>
      <c r="E21" s="30">
        <f>SUM(F21,G21,H21,I21,K21)</f>
        <v>334600</v>
      </c>
      <c r="F21" s="52"/>
      <c r="G21" s="53">
        <v>8300</v>
      </c>
      <c r="H21" s="30"/>
      <c r="I21" s="30">
        <f>326300</f>
        <v>326300</v>
      </c>
      <c r="J21" s="30"/>
      <c r="K21" s="54"/>
      <c r="L21" s="458"/>
      <c r="M21" s="22"/>
    </row>
    <row r="22" spans="1:13" s="23" customFormat="1" ht="21" customHeight="1" thickBot="1">
      <c r="A22" s="27" t="s">
        <v>46</v>
      </c>
      <c r="B22" s="56" t="s">
        <v>47</v>
      </c>
      <c r="C22" s="51" t="s">
        <v>48</v>
      </c>
      <c r="D22" s="30">
        <f>E22+400000</f>
        <v>850000</v>
      </c>
      <c r="E22" s="30">
        <f>SUM(F22,G22,H22,I22,K22)</f>
        <v>450000</v>
      </c>
      <c r="F22" s="52"/>
      <c r="G22" s="53">
        <v>50000</v>
      </c>
      <c r="H22" s="30"/>
      <c r="I22" s="30">
        <v>400000</v>
      </c>
      <c r="J22" s="30"/>
      <c r="K22" s="54"/>
      <c r="L22" s="459"/>
      <c r="M22" s="22"/>
    </row>
    <row r="23" spans="1:13" s="23" customFormat="1" ht="18" customHeight="1" thickBot="1">
      <c r="A23" s="446" t="s">
        <v>49</v>
      </c>
      <c r="B23" s="447"/>
      <c r="C23" s="447"/>
      <c r="D23" s="19">
        <f aca="true" t="shared" si="4" ref="D23:J23">D24</f>
        <v>1556500</v>
      </c>
      <c r="E23" s="19">
        <f t="shared" si="4"/>
        <v>538000</v>
      </c>
      <c r="F23" s="19">
        <f t="shared" si="4"/>
        <v>0</v>
      </c>
      <c r="G23" s="19">
        <f t="shared" si="4"/>
        <v>313000</v>
      </c>
      <c r="H23" s="19">
        <f t="shared" si="4"/>
        <v>0</v>
      </c>
      <c r="I23" s="19">
        <f t="shared" si="4"/>
        <v>225000</v>
      </c>
      <c r="J23" s="19">
        <f t="shared" si="4"/>
        <v>0</v>
      </c>
      <c r="K23" s="58"/>
      <c r="L23" s="59"/>
      <c r="M23" s="22"/>
    </row>
    <row r="24" spans="1:13" s="23" customFormat="1" ht="20.25" customHeight="1" thickBot="1">
      <c r="A24" s="389" t="s">
        <v>50</v>
      </c>
      <c r="B24" s="384"/>
      <c r="C24" s="384"/>
      <c r="D24" s="24">
        <f aca="true" t="shared" si="5" ref="D24:J24">SUM(D25:D38)-D38</f>
        <v>1556500</v>
      </c>
      <c r="E24" s="24">
        <f t="shared" si="5"/>
        <v>538000</v>
      </c>
      <c r="F24" s="24">
        <f t="shared" si="5"/>
        <v>0</v>
      </c>
      <c r="G24" s="24">
        <f t="shared" si="5"/>
        <v>313000</v>
      </c>
      <c r="H24" s="24">
        <f t="shared" si="5"/>
        <v>0</v>
      </c>
      <c r="I24" s="24">
        <f t="shared" si="5"/>
        <v>225000</v>
      </c>
      <c r="J24" s="24">
        <f t="shared" si="5"/>
        <v>0</v>
      </c>
      <c r="K24" s="60"/>
      <c r="L24" s="61"/>
      <c r="M24" s="22"/>
    </row>
    <row r="25" spans="1:13" s="23" customFormat="1" ht="26.25" thickTop="1">
      <c r="A25" s="27" t="s">
        <v>51</v>
      </c>
      <c r="B25" s="56" t="s">
        <v>52</v>
      </c>
      <c r="C25" s="29" t="s">
        <v>53</v>
      </c>
      <c r="D25" s="30">
        <f>87000*2+89000+E25</f>
        <v>350000</v>
      </c>
      <c r="E25" s="30">
        <f>SUM(F25,G25,H25,I25,L23)</f>
        <v>87000</v>
      </c>
      <c r="F25" s="30"/>
      <c r="G25" s="30">
        <v>87000</v>
      </c>
      <c r="H25" s="30"/>
      <c r="I25" s="30"/>
      <c r="J25" s="30"/>
      <c r="K25" s="30"/>
      <c r="L25" s="49" t="s">
        <v>22</v>
      </c>
      <c r="M25" s="22"/>
    </row>
    <row r="26" spans="1:13" s="23" customFormat="1" ht="19.5" customHeight="1">
      <c r="A26" s="32" t="s">
        <v>54</v>
      </c>
      <c r="B26" s="50" t="s">
        <v>55</v>
      </c>
      <c r="C26" s="34" t="s">
        <v>20</v>
      </c>
      <c r="D26" s="35">
        <f>E26</f>
        <v>56000</v>
      </c>
      <c r="E26" s="35">
        <f>SUM(F26,G26,H26,I26,L24)</f>
        <v>56000</v>
      </c>
      <c r="F26" s="35"/>
      <c r="G26" s="35">
        <v>56000</v>
      </c>
      <c r="H26" s="35"/>
      <c r="I26" s="35"/>
      <c r="J26" s="35"/>
      <c r="K26" s="35"/>
      <c r="L26" s="55"/>
      <c r="M26" s="22"/>
    </row>
    <row r="27" spans="1:13" s="23" customFormat="1" ht="19.5" customHeight="1">
      <c r="A27" s="32" t="s">
        <v>56</v>
      </c>
      <c r="B27" s="50" t="s">
        <v>57</v>
      </c>
      <c r="C27" s="34" t="s">
        <v>58</v>
      </c>
      <c r="D27" s="38">
        <f>600000+E27</f>
        <v>610000</v>
      </c>
      <c r="E27" s="35">
        <f>G27</f>
        <v>10000</v>
      </c>
      <c r="F27" s="35"/>
      <c r="G27" s="35">
        <v>10000</v>
      </c>
      <c r="H27" s="35"/>
      <c r="I27" s="35"/>
      <c r="J27" s="35"/>
      <c r="K27" s="35"/>
      <c r="L27" s="55"/>
      <c r="M27" s="22"/>
    </row>
    <row r="28" spans="1:13" s="23" customFormat="1" ht="19.5" customHeight="1">
      <c r="A28" s="32" t="s">
        <v>59</v>
      </c>
      <c r="B28" s="62" t="s">
        <v>60</v>
      </c>
      <c r="C28" s="34">
        <v>2008</v>
      </c>
      <c r="D28" s="63">
        <f>E28</f>
        <v>250000</v>
      </c>
      <c r="E28" s="35">
        <f>SUM(F28,G28,H28,I28,L25)</f>
        <v>250000</v>
      </c>
      <c r="F28" s="35"/>
      <c r="G28" s="64">
        <v>25000</v>
      </c>
      <c r="H28" s="35"/>
      <c r="I28" s="35">
        <v>225000</v>
      </c>
      <c r="J28" s="64"/>
      <c r="K28" s="39"/>
      <c r="L28" s="55"/>
      <c r="M28" s="22"/>
    </row>
    <row r="29" spans="1:13" s="23" customFormat="1" ht="19.5" customHeight="1">
      <c r="A29" s="32" t="s">
        <v>61</v>
      </c>
      <c r="B29" s="65" t="s">
        <v>62</v>
      </c>
      <c r="C29" s="29" t="s">
        <v>25</v>
      </c>
      <c r="D29" s="66">
        <f>245500+5000</f>
        <v>250500</v>
      </c>
      <c r="E29" s="35">
        <f>SUM(F29,G29,H29,I29,L26)</f>
        <v>95000</v>
      </c>
      <c r="F29" s="30"/>
      <c r="G29" s="53">
        <f>90000+5000</f>
        <v>95000</v>
      </c>
      <c r="H29" s="30"/>
      <c r="I29" s="30"/>
      <c r="J29" s="53"/>
      <c r="K29" s="39"/>
      <c r="L29" s="55"/>
      <c r="M29" s="22"/>
    </row>
    <row r="30" spans="1:13" s="23" customFormat="1" ht="19.5" customHeight="1">
      <c r="A30" s="32" t="s">
        <v>63</v>
      </c>
      <c r="B30" s="62" t="s">
        <v>64</v>
      </c>
      <c r="C30" s="34">
        <v>2008</v>
      </c>
      <c r="D30" s="63">
        <f>E30</f>
        <v>10000</v>
      </c>
      <c r="E30" s="35">
        <f>SUM(F30,G30,H30,I30,L27)</f>
        <v>10000</v>
      </c>
      <c r="F30" s="35"/>
      <c r="G30" s="64">
        <v>10000</v>
      </c>
      <c r="H30" s="35"/>
      <c r="I30" s="35"/>
      <c r="J30" s="64"/>
      <c r="K30" s="39"/>
      <c r="L30" s="55"/>
      <c r="M30" s="22"/>
    </row>
    <row r="31" spans="1:13" s="23" customFormat="1" ht="19.5" customHeight="1">
      <c r="A31" s="32" t="s">
        <v>65</v>
      </c>
      <c r="B31" s="62" t="s">
        <v>66</v>
      </c>
      <c r="C31" s="34">
        <v>2008</v>
      </c>
      <c r="D31" s="63">
        <f>E31</f>
        <v>30000</v>
      </c>
      <c r="E31" s="35">
        <f>SUM(F31,G31,H31,I31,L27)</f>
        <v>30000</v>
      </c>
      <c r="F31" s="35"/>
      <c r="G31" s="64">
        <v>30000</v>
      </c>
      <c r="H31" s="35"/>
      <c r="I31" s="35"/>
      <c r="J31" s="64"/>
      <c r="K31" s="39"/>
      <c r="L31" s="57"/>
      <c r="M31" s="22"/>
    </row>
    <row r="32" spans="1:13" s="23" customFormat="1" ht="15.75" customHeight="1" thickBot="1">
      <c r="A32" s="67"/>
      <c r="B32" s="68"/>
      <c r="C32" s="69"/>
      <c r="D32" s="70"/>
      <c r="E32" s="70"/>
      <c r="F32" s="70"/>
      <c r="G32" s="70"/>
      <c r="H32" s="70"/>
      <c r="I32" s="70"/>
      <c r="J32" s="70"/>
      <c r="K32" s="70"/>
      <c r="L32" s="71"/>
      <c r="M32" s="22"/>
    </row>
    <row r="33" spans="1:13" s="8" customFormat="1" ht="14.25" customHeight="1">
      <c r="A33" s="436" t="s">
        <v>2</v>
      </c>
      <c r="B33" s="414" t="s">
        <v>3</v>
      </c>
      <c r="C33" s="414" t="s">
        <v>4</v>
      </c>
      <c r="D33" s="385" t="s">
        <v>5</v>
      </c>
      <c r="E33" s="414" t="s">
        <v>6</v>
      </c>
      <c r="F33" s="416" t="s">
        <v>7</v>
      </c>
      <c r="G33" s="417"/>
      <c r="H33" s="417"/>
      <c r="I33" s="418"/>
      <c r="J33" s="7"/>
      <c r="K33" s="7"/>
      <c r="L33" s="419" t="s">
        <v>67</v>
      </c>
      <c r="M33" s="6"/>
    </row>
    <row r="34" spans="1:13" s="8" customFormat="1" ht="14.25" customHeight="1">
      <c r="A34" s="437"/>
      <c r="B34" s="415"/>
      <c r="C34" s="415"/>
      <c r="D34" s="386"/>
      <c r="E34" s="415"/>
      <c r="F34" s="391" t="s">
        <v>9</v>
      </c>
      <c r="G34" s="391" t="s">
        <v>10</v>
      </c>
      <c r="H34" s="391"/>
      <c r="I34" s="391"/>
      <c r="J34" s="9"/>
      <c r="K34" s="9"/>
      <c r="L34" s="420"/>
      <c r="M34" s="6"/>
    </row>
    <row r="35" spans="1:13" s="8" customFormat="1" ht="14.25" customHeight="1">
      <c r="A35" s="437"/>
      <c r="B35" s="415"/>
      <c r="C35" s="415"/>
      <c r="D35" s="386"/>
      <c r="E35" s="415"/>
      <c r="F35" s="392"/>
      <c r="G35" s="387" t="s">
        <v>11</v>
      </c>
      <c r="H35" s="387" t="s">
        <v>12</v>
      </c>
      <c r="I35" s="387" t="s">
        <v>68</v>
      </c>
      <c r="J35" s="10" t="s">
        <v>14</v>
      </c>
      <c r="K35" s="387" t="s">
        <v>15</v>
      </c>
      <c r="L35" s="420"/>
      <c r="M35" s="6"/>
    </row>
    <row r="36" spans="1:13" s="8" customFormat="1" ht="14.25" customHeight="1">
      <c r="A36" s="437"/>
      <c r="B36" s="415"/>
      <c r="C36" s="415"/>
      <c r="D36" s="386"/>
      <c r="E36" s="415"/>
      <c r="F36" s="392"/>
      <c r="G36" s="379"/>
      <c r="H36" s="379"/>
      <c r="I36" s="379"/>
      <c r="J36" s="11"/>
      <c r="K36" s="379"/>
      <c r="L36" s="420"/>
      <c r="M36" s="6"/>
    </row>
    <row r="37" spans="1:13" s="8" customFormat="1" ht="15" customHeight="1" thickBot="1">
      <c r="A37" s="437"/>
      <c r="B37" s="415"/>
      <c r="C37" s="415"/>
      <c r="D37" s="386"/>
      <c r="E37" s="415"/>
      <c r="F37" s="392"/>
      <c r="G37" s="379"/>
      <c r="H37" s="379"/>
      <c r="I37" s="379"/>
      <c r="J37" s="11"/>
      <c r="K37" s="350"/>
      <c r="L37" s="390"/>
      <c r="M37" s="6"/>
    </row>
    <row r="38" spans="1:13" s="18" customFormat="1" ht="10.5" customHeight="1" thickBot="1">
      <c r="A38" s="72">
        <v>1</v>
      </c>
      <c r="B38" s="74">
        <v>2</v>
      </c>
      <c r="C38" s="74">
        <v>3</v>
      </c>
      <c r="D38" s="75">
        <v>4</v>
      </c>
      <c r="E38" s="74">
        <v>5</v>
      </c>
      <c r="F38" s="74">
        <v>6</v>
      </c>
      <c r="G38" s="76">
        <v>7</v>
      </c>
      <c r="H38" s="76">
        <v>8</v>
      </c>
      <c r="I38" s="76">
        <v>9</v>
      </c>
      <c r="J38" s="76">
        <v>10</v>
      </c>
      <c r="K38" s="76">
        <v>10</v>
      </c>
      <c r="L38" s="77">
        <v>11</v>
      </c>
      <c r="M38" s="17"/>
    </row>
    <row r="39" spans="1:13" s="23" customFormat="1" ht="25.5" customHeight="1" thickBot="1">
      <c r="A39" s="438" t="s">
        <v>69</v>
      </c>
      <c r="B39" s="439"/>
      <c r="C39" s="440"/>
      <c r="D39" s="19">
        <f aca="true" t="shared" si="6" ref="D39:J39">D40</f>
        <v>740000</v>
      </c>
      <c r="E39" s="19">
        <f t="shared" si="6"/>
        <v>465000</v>
      </c>
      <c r="F39" s="19">
        <f t="shared" si="6"/>
        <v>0</v>
      </c>
      <c r="G39" s="58">
        <f t="shared" si="6"/>
        <v>240000</v>
      </c>
      <c r="H39" s="19">
        <f t="shared" si="6"/>
        <v>225000</v>
      </c>
      <c r="I39" s="19">
        <f t="shared" si="6"/>
        <v>0</v>
      </c>
      <c r="J39" s="19">
        <f t="shared" si="6"/>
        <v>0</v>
      </c>
      <c r="K39" s="58"/>
      <c r="L39" s="78"/>
      <c r="M39" s="22"/>
    </row>
    <row r="40" spans="1:13" s="23" customFormat="1" ht="24.75" customHeight="1" thickBot="1">
      <c r="A40" s="441" t="s">
        <v>70</v>
      </c>
      <c r="B40" s="442"/>
      <c r="C40" s="443"/>
      <c r="D40" s="24">
        <f aca="true" t="shared" si="7" ref="D40:J40">SUM(D41:D43)</f>
        <v>740000</v>
      </c>
      <c r="E40" s="24">
        <f t="shared" si="7"/>
        <v>465000</v>
      </c>
      <c r="F40" s="24">
        <f t="shared" si="7"/>
        <v>0</v>
      </c>
      <c r="G40" s="24">
        <f t="shared" si="7"/>
        <v>240000</v>
      </c>
      <c r="H40" s="24">
        <f t="shared" si="7"/>
        <v>225000</v>
      </c>
      <c r="I40" s="24">
        <f t="shared" si="7"/>
        <v>0</v>
      </c>
      <c r="J40" s="24">
        <f t="shared" si="7"/>
        <v>0</v>
      </c>
      <c r="K40" s="60"/>
      <c r="L40" s="28"/>
      <c r="M40" s="22"/>
    </row>
    <row r="41" spans="1:13" s="23" customFormat="1" ht="26.25" thickTop="1">
      <c r="A41" s="27" t="s">
        <v>71</v>
      </c>
      <c r="B41" s="28" t="s">
        <v>72</v>
      </c>
      <c r="C41" s="79" t="s">
        <v>25</v>
      </c>
      <c r="D41" s="30">
        <f>E41+25000+250000</f>
        <v>505000</v>
      </c>
      <c r="E41" s="30">
        <f>SUM(F41,G41,H41,I41,L39)</f>
        <v>230000</v>
      </c>
      <c r="F41" s="30"/>
      <c r="G41" s="53">
        <v>5000</v>
      </c>
      <c r="H41" s="30">
        <v>225000</v>
      </c>
      <c r="I41" s="30"/>
      <c r="J41" s="53"/>
      <c r="K41" s="30"/>
      <c r="L41" s="421" t="s">
        <v>43</v>
      </c>
      <c r="M41" s="22"/>
    </row>
    <row r="42" spans="1:13" s="23" customFormat="1" ht="24.75" customHeight="1">
      <c r="A42" s="32" t="s">
        <v>73</v>
      </c>
      <c r="B42" s="33" t="s">
        <v>74</v>
      </c>
      <c r="C42" s="80">
        <v>2008</v>
      </c>
      <c r="D42" s="35">
        <f>E42</f>
        <v>220000</v>
      </c>
      <c r="E42" s="35">
        <f>SUM(F42,G42,H42,I42,L39)</f>
        <v>220000</v>
      </c>
      <c r="F42" s="35"/>
      <c r="G42" s="64">
        <v>220000</v>
      </c>
      <c r="H42" s="35"/>
      <c r="I42" s="35"/>
      <c r="J42" s="64"/>
      <c r="K42" s="35"/>
      <c r="L42" s="421"/>
      <c r="M42" s="22"/>
    </row>
    <row r="43" spans="1:13" s="23" customFormat="1" ht="24.75" customHeight="1" thickBot="1">
      <c r="A43" s="81" t="s">
        <v>75</v>
      </c>
      <c r="B43" s="82" t="s">
        <v>76</v>
      </c>
      <c r="C43" s="83">
        <v>2008</v>
      </c>
      <c r="D43" s="84">
        <f>E43</f>
        <v>15000</v>
      </c>
      <c r="E43" s="84">
        <f>SUM(F43,G43,H43,I43,L40)</f>
        <v>15000</v>
      </c>
      <c r="F43" s="84"/>
      <c r="G43" s="85">
        <v>15000</v>
      </c>
      <c r="H43" s="84"/>
      <c r="I43" s="84"/>
      <c r="J43" s="85"/>
      <c r="K43" s="84"/>
      <c r="L43" s="422"/>
      <c r="M43" s="22"/>
    </row>
    <row r="44" spans="1:13" s="23" customFormat="1" ht="26.25" hidden="1" thickBot="1">
      <c r="A44" s="86" t="s">
        <v>63</v>
      </c>
      <c r="B44" s="87" t="s">
        <v>77</v>
      </c>
      <c r="C44" s="88">
        <v>2007</v>
      </c>
      <c r="D44" s="89">
        <f>E44</f>
        <v>0</v>
      </c>
      <c r="E44" s="89">
        <f>SUM(F44,G44,H44,I44,L39)</f>
        <v>0</v>
      </c>
      <c r="F44" s="89"/>
      <c r="G44" s="90"/>
      <c r="H44" s="89"/>
      <c r="I44" s="89"/>
      <c r="J44" s="90"/>
      <c r="K44" s="90"/>
      <c r="L44" s="91" t="s">
        <v>78</v>
      </c>
      <c r="M44" s="22"/>
    </row>
    <row r="45" spans="1:13" s="23" customFormat="1" ht="18.75" customHeight="1" hidden="1">
      <c r="A45" s="433" t="s">
        <v>79</v>
      </c>
      <c r="B45" s="434"/>
      <c r="C45" s="435"/>
      <c r="D45" s="92">
        <f aca="true" t="shared" si="8" ref="D45:I45">D46</f>
        <v>0</v>
      </c>
      <c r="E45" s="92">
        <f t="shared" si="8"/>
        <v>0</v>
      </c>
      <c r="F45" s="92">
        <f t="shared" si="8"/>
        <v>0</v>
      </c>
      <c r="G45" s="93">
        <f t="shared" si="8"/>
        <v>0</v>
      </c>
      <c r="H45" s="92">
        <f t="shared" si="8"/>
        <v>0</v>
      </c>
      <c r="I45" s="92">
        <f t="shared" si="8"/>
        <v>0</v>
      </c>
      <c r="J45" s="94"/>
      <c r="K45" s="94"/>
      <c r="L45" s="95"/>
      <c r="M45" s="22"/>
    </row>
    <row r="46" spans="1:13" s="23" customFormat="1" ht="22.5" customHeight="1" hidden="1">
      <c r="A46" s="430" t="s">
        <v>80</v>
      </c>
      <c r="B46" s="431"/>
      <c r="C46" s="432"/>
      <c r="D46" s="96">
        <f aca="true" t="shared" si="9" ref="D46:I46">SUM(D47:D48)</f>
        <v>0</v>
      </c>
      <c r="E46" s="96">
        <f t="shared" si="9"/>
        <v>0</v>
      </c>
      <c r="F46" s="96">
        <f t="shared" si="9"/>
        <v>0</v>
      </c>
      <c r="G46" s="96">
        <f t="shared" si="9"/>
        <v>0</v>
      </c>
      <c r="H46" s="96">
        <f t="shared" si="9"/>
        <v>0</v>
      </c>
      <c r="I46" s="96">
        <f t="shared" si="9"/>
        <v>0</v>
      </c>
      <c r="J46" s="96"/>
      <c r="K46" s="96">
        <f>SUM(K47:K48)</f>
        <v>0</v>
      </c>
      <c r="L46" s="97"/>
      <c r="M46" s="22"/>
    </row>
    <row r="47" spans="1:13" s="23" customFormat="1" ht="25.5" hidden="1">
      <c r="A47" s="32" t="s">
        <v>65</v>
      </c>
      <c r="B47" s="33" t="s">
        <v>81</v>
      </c>
      <c r="C47" s="98">
        <v>2007</v>
      </c>
      <c r="D47" s="35">
        <f>E47</f>
        <v>0</v>
      </c>
      <c r="E47" s="35">
        <f>SUM(F47:I47)</f>
        <v>0</v>
      </c>
      <c r="F47" s="35"/>
      <c r="G47" s="35"/>
      <c r="H47" s="35"/>
      <c r="I47" s="35"/>
      <c r="J47" s="35"/>
      <c r="K47" s="35"/>
      <c r="L47" s="453" t="s">
        <v>43</v>
      </c>
      <c r="M47" s="22"/>
    </row>
    <row r="48" spans="1:13" s="23" customFormat="1" ht="39" hidden="1" thickBot="1">
      <c r="A48" s="99" t="s">
        <v>71</v>
      </c>
      <c r="B48" s="100" t="s">
        <v>82</v>
      </c>
      <c r="C48" s="101" t="s">
        <v>83</v>
      </c>
      <c r="D48" s="102"/>
      <c r="E48" s="102">
        <f>SUM(F48,G48,H48,I48,L45)</f>
        <v>0</v>
      </c>
      <c r="F48" s="102"/>
      <c r="G48" s="103"/>
      <c r="H48" s="102"/>
      <c r="I48" s="102"/>
      <c r="J48" s="103"/>
      <c r="K48" s="103"/>
      <c r="L48" s="421"/>
      <c r="M48" s="22"/>
    </row>
    <row r="49" spans="1:13" s="23" customFormat="1" ht="18.75" customHeight="1" thickBot="1">
      <c r="A49" s="438" t="s">
        <v>84</v>
      </c>
      <c r="B49" s="439"/>
      <c r="C49" s="440"/>
      <c r="D49" s="19">
        <f aca="true" t="shared" si="10" ref="D49:J49">D50</f>
        <v>10000</v>
      </c>
      <c r="E49" s="19">
        <f t="shared" si="10"/>
        <v>10000</v>
      </c>
      <c r="F49" s="19">
        <f t="shared" si="10"/>
        <v>0</v>
      </c>
      <c r="G49" s="58">
        <f t="shared" si="10"/>
        <v>10000</v>
      </c>
      <c r="H49" s="19">
        <f t="shared" si="10"/>
        <v>0</v>
      </c>
      <c r="I49" s="19">
        <f t="shared" si="10"/>
        <v>0</v>
      </c>
      <c r="J49" s="19">
        <f t="shared" si="10"/>
        <v>0</v>
      </c>
      <c r="K49" s="19"/>
      <c r="L49" s="104"/>
      <c r="M49" s="22"/>
    </row>
    <row r="50" spans="1:13" s="23" customFormat="1" ht="18.75" customHeight="1" thickBot="1">
      <c r="A50" s="389" t="s">
        <v>85</v>
      </c>
      <c r="B50" s="384"/>
      <c r="C50" s="384"/>
      <c r="D50" s="24">
        <f aca="true" t="shared" si="11" ref="D50:J50">SUM(D51:D51)</f>
        <v>10000</v>
      </c>
      <c r="E50" s="24">
        <f t="shared" si="11"/>
        <v>10000</v>
      </c>
      <c r="F50" s="24">
        <f t="shared" si="11"/>
        <v>0</v>
      </c>
      <c r="G50" s="24">
        <f t="shared" si="11"/>
        <v>10000</v>
      </c>
      <c r="H50" s="24">
        <f t="shared" si="11"/>
        <v>0</v>
      </c>
      <c r="I50" s="25">
        <f t="shared" si="11"/>
        <v>0</v>
      </c>
      <c r="J50" s="105">
        <f t="shared" si="11"/>
        <v>0</v>
      </c>
      <c r="K50" s="393" t="s">
        <v>86</v>
      </c>
      <c r="L50" s="413" t="s">
        <v>78</v>
      </c>
      <c r="M50" s="22"/>
    </row>
    <row r="51" spans="1:13" s="23" customFormat="1" ht="25.5" customHeight="1" thickBot="1" thickTop="1">
      <c r="A51" s="107" t="s">
        <v>87</v>
      </c>
      <c r="B51" s="87" t="s">
        <v>88</v>
      </c>
      <c r="C51" s="108">
        <v>2008</v>
      </c>
      <c r="D51" s="89">
        <f>E51</f>
        <v>10000</v>
      </c>
      <c r="E51" s="89">
        <f>G51</f>
        <v>10000</v>
      </c>
      <c r="F51" s="89"/>
      <c r="G51" s="90">
        <v>10000</v>
      </c>
      <c r="H51" s="89"/>
      <c r="I51" s="89"/>
      <c r="J51" s="90"/>
      <c r="K51" s="394"/>
      <c r="L51" s="388"/>
      <c r="M51" s="22"/>
    </row>
    <row r="52" spans="1:13" s="23" customFormat="1" ht="30" customHeight="1" thickBot="1">
      <c r="A52" s="438" t="s">
        <v>89</v>
      </c>
      <c r="B52" s="439"/>
      <c r="C52" s="440"/>
      <c r="D52" s="19">
        <f aca="true" t="shared" si="12" ref="D52:I52">D53</f>
        <v>220000</v>
      </c>
      <c r="E52" s="19">
        <f t="shared" si="12"/>
        <v>220000</v>
      </c>
      <c r="F52" s="19">
        <f t="shared" si="12"/>
        <v>0</v>
      </c>
      <c r="G52" s="19">
        <f t="shared" si="12"/>
        <v>220000</v>
      </c>
      <c r="H52" s="19">
        <f t="shared" si="12"/>
        <v>0</v>
      </c>
      <c r="I52" s="19">
        <f t="shared" si="12"/>
        <v>0</v>
      </c>
      <c r="J52" s="58"/>
      <c r="K52" s="58"/>
      <c r="L52" s="104"/>
      <c r="M52" s="22"/>
    </row>
    <row r="53" spans="1:13" s="23" customFormat="1" ht="23.25" customHeight="1" thickBot="1">
      <c r="A53" s="389" t="s">
        <v>90</v>
      </c>
      <c r="B53" s="384"/>
      <c r="C53" s="384"/>
      <c r="D53" s="24">
        <f aca="true" t="shared" si="13" ref="D53:I53">SUM(D54:D55)</f>
        <v>220000</v>
      </c>
      <c r="E53" s="24">
        <f t="shared" si="13"/>
        <v>220000</v>
      </c>
      <c r="F53" s="24">
        <f t="shared" si="13"/>
        <v>0</v>
      </c>
      <c r="G53" s="24">
        <f t="shared" si="13"/>
        <v>220000</v>
      </c>
      <c r="H53" s="24">
        <f t="shared" si="13"/>
        <v>0</v>
      </c>
      <c r="I53" s="24">
        <f t="shared" si="13"/>
        <v>0</v>
      </c>
      <c r="J53" s="24"/>
      <c r="K53" s="25"/>
      <c r="L53" s="351" t="s">
        <v>22</v>
      </c>
      <c r="M53" s="22"/>
    </row>
    <row r="54" spans="1:13" s="23" customFormat="1" ht="21" customHeight="1" thickTop="1">
      <c r="A54" s="109" t="s">
        <v>91</v>
      </c>
      <c r="B54" s="28" t="s">
        <v>92</v>
      </c>
      <c r="C54" s="110">
        <v>2008</v>
      </c>
      <c r="D54" s="30">
        <f>E54</f>
        <v>50000</v>
      </c>
      <c r="E54" s="30">
        <f>SUM(F54:I54)</f>
        <v>50000</v>
      </c>
      <c r="F54" s="30"/>
      <c r="G54" s="30">
        <v>50000</v>
      </c>
      <c r="H54" s="30"/>
      <c r="I54" s="30"/>
      <c r="J54" s="53"/>
      <c r="K54" s="30"/>
      <c r="L54" s="421"/>
      <c r="M54" s="22"/>
    </row>
    <row r="55" spans="1:13" s="23" customFormat="1" ht="21" customHeight="1" thickBot="1">
      <c r="A55" s="107" t="s">
        <v>93</v>
      </c>
      <c r="B55" s="87" t="s">
        <v>94</v>
      </c>
      <c r="C55" s="108">
        <v>2008</v>
      </c>
      <c r="D55" s="89">
        <f>E55</f>
        <v>170000</v>
      </c>
      <c r="E55" s="89">
        <f>SUM(F55,G55,H55,I55,L39)</f>
        <v>170000</v>
      </c>
      <c r="F55" s="89"/>
      <c r="G55" s="89">
        <v>170000</v>
      </c>
      <c r="H55" s="89"/>
      <c r="I55" s="89"/>
      <c r="J55" s="90"/>
      <c r="K55" s="90"/>
      <c r="L55" s="422"/>
      <c r="M55" s="22"/>
    </row>
    <row r="56" spans="1:13" s="23" customFormat="1" ht="18.75" customHeight="1" thickBot="1">
      <c r="A56" s="438" t="s">
        <v>95</v>
      </c>
      <c r="B56" s="439"/>
      <c r="C56" s="440"/>
      <c r="D56" s="19">
        <f aca="true" t="shared" si="14" ref="D56:J56">D59+D57</f>
        <v>243300</v>
      </c>
      <c r="E56" s="19">
        <f t="shared" si="14"/>
        <v>243300</v>
      </c>
      <c r="F56" s="19">
        <f t="shared" si="14"/>
        <v>0</v>
      </c>
      <c r="G56" s="19">
        <f t="shared" si="14"/>
        <v>191839</v>
      </c>
      <c r="H56" s="19">
        <f t="shared" si="14"/>
        <v>0</v>
      </c>
      <c r="I56" s="19">
        <f t="shared" si="14"/>
        <v>51461</v>
      </c>
      <c r="J56" s="19">
        <f t="shared" si="14"/>
        <v>0</v>
      </c>
      <c r="K56" s="19"/>
      <c r="L56" s="104"/>
      <c r="M56" s="22"/>
    </row>
    <row r="57" spans="1:13" s="23" customFormat="1" ht="18.75" customHeight="1" thickBot="1">
      <c r="A57" s="389" t="s">
        <v>96</v>
      </c>
      <c r="B57" s="384"/>
      <c r="C57" s="384"/>
      <c r="D57" s="24">
        <f aca="true" t="shared" si="15" ref="D57:I57">D58</f>
        <v>25000</v>
      </c>
      <c r="E57" s="24">
        <f t="shared" si="15"/>
        <v>25000</v>
      </c>
      <c r="F57" s="24">
        <f t="shared" si="15"/>
        <v>0</v>
      </c>
      <c r="G57" s="24">
        <f t="shared" si="15"/>
        <v>25000</v>
      </c>
      <c r="H57" s="24">
        <f t="shared" si="15"/>
        <v>0</v>
      </c>
      <c r="I57" s="25">
        <f t="shared" si="15"/>
        <v>0</v>
      </c>
      <c r="J57" s="105">
        <f>SUM(J58:J59)</f>
        <v>0</v>
      </c>
      <c r="K57" s="393" t="s">
        <v>86</v>
      </c>
      <c r="L57" s="413" t="s">
        <v>78</v>
      </c>
      <c r="M57" s="22"/>
    </row>
    <row r="58" spans="1:13" s="23" customFormat="1" ht="26.25" customHeight="1" thickBot="1" thickTop="1">
      <c r="A58" s="111" t="s">
        <v>97</v>
      </c>
      <c r="B58" s="100" t="s">
        <v>98</v>
      </c>
      <c r="C58" s="112">
        <v>2008</v>
      </c>
      <c r="D58" s="102">
        <f>E58</f>
        <v>25000</v>
      </c>
      <c r="E58" s="102">
        <f>G58</f>
        <v>25000</v>
      </c>
      <c r="F58" s="102"/>
      <c r="G58" s="102">
        <f>20000+5000</f>
        <v>25000</v>
      </c>
      <c r="H58" s="102"/>
      <c r="I58" s="102"/>
      <c r="J58" s="45"/>
      <c r="K58" s="393"/>
      <c r="L58" s="411"/>
      <c r="M58" s="22"/>
    </row>
    <row r="59" spans="1:13" s="23" customFormat="1" ht="18.75" customHeight="1" thickBot="1" thickTop="1">
      <c r="A59" s="444" t="s">
        <v>99</v>
      </c>
      <c r="B59" s="445"/>
      <c r="C59" s="445"/>
      <c r="D59" s="47">
        <f aca="true" t="shared" si="16" ref="D59:J59">SUM(D60:D61)</f>
        <v>218300</v>
      </c>
      <c r="E59" s="47">
        <f t="shared" si="16"/>
        <v>218300</v>
      </c>
      <c r="F59" s="47">
        <f t="shared" si="16"/>
        <v>0</v>
      </c>
      <c r="G59" s="47">
        <f t="shared" si="16"/>
        <v>166839</v>
      </c>
      <c r="H59" s="47">
        <f t="shared" si="16"/>
        <v>0</v>
      </c>
      <c r="I59" s="47">
        <f t="shared" si="16"/>
        <v>51461</v>
      </c>
      <c r="J59" s="47">
        <f t="shared" si="16"/>
        <v>0</v>
      </c>
      <c r="K59" s="113"/>
      <c r="L59" s="351" t="s">
        <v>22</v>
      </c>
      <c r="M59" s="22"/>
    </row>
    <row r="60" spans="1:13" s="23" customFormat="1" ht="21.75" customHeight="1" thickTop="1">
      <c r="A60" s="109" t="s">
        <v>100</v>
      </c>
      <c r="B60" s="28" t="s">
        <v>101</v>
      </c>
      <c r="C60" s="110" t="s">
        <v>20</v>
      </c>
      <c r="D60" s="30">
        <f>E60</f>
        <v>176300</v>
      </c>
      <c r="E60" s="30">
        <f>SUM(F60,G60,H60,I60,L43)</f>
        <v>176300</v>
      </c>
      <c r="F60" s="30"/>
      <c r="G60" s="30">
        <f>176300-I60</f>
        <v>124839</v>
      </c>
      <c r="H60" s="30"/>
      <c r="I60" s="30">
        <v>51461</v>
      </c>
      <c r="J60" s="30"/>
      <c r="K60" s="30"/>
      <c r="L60" s="421"/>
      <c r="M60" s="22"/>
    </row>
    <row r="61" spans="1:13" s="23" customFormat="1" ht="21.75" customHeight="1" thickBot="1">
      <c r="A61" s="107" t="s">
        <v>102</v>
      </c>
      <c r="B61" s="87" t="s">
        <v>103</v>
      </c>
      <c r="C61" s="108">
        <v>2008</v>
      </c>
      <c r="D61" s="89">
        <f>E61</f>
        <v>42000</v>
      </c>
      <c r="E61" s="89">
        <f>SUM(F61,G61,H61,I61,L32)</f>
        <v>42000</v>
      </c>
      <c r="F61" s="89"/>
      <c r="G61" s="89">
        <f>42000</f>
        <v>42000</v>
      </c>
      <c r="H61" s="89"/>
      <c r="I61" s="89"/>
      <c r="J61" s="89"/>
      <c r="K61" s="89"/>
      <c r="L61" s="422"/>
      <c r="M61" s="22"/>
    </row>
    <row r="62" spans="1:13" s="23" customFormat="1" ht="18.75" customHeight="1" thickBot="1">
      <c r="A62" s="438" t="s">
        <v>104</v>
      </c>
      <c r="B62" s="439"/>
      <c r="C62" s="440"/>
      <c r="D62" s="19">
        <f aca="true" t="shared" si="17" ref="D62:J62">D63</f>
        <v>2900000</v>
      </c>
      <c r="E62" s="19">
        <f t="shared" si="17"/>
        <v>2885700</v>
      </c>
      <c r="F62" s="19">
        <f t="shared" si="17"/>
        <v>2465000</v>
      </c>
      <c r="G62" s="58">
        <f t="shared" si="17"/>
        <v>80700</v>
      </c>
      <c r="H62" s="19">
        <f t="shared" si="17"/>
        <v>340000</v>
      </c>
      <c r="I62" s="19">
        <f t="shared" si="17"/>
        <v>0</v>
      </c>
      <c r="J62" s="19">
        <f t="shared" si="17"/>
        <v>0</v>
      </c>
      <c r="K62" s="20"/>
      <c r="L62" s="427" t="s">
        <v>43</v>
      </c>
      <c r="M62" s="22"/>
    </row>
    <row r="63" spans="1:13" s="23" customFormat="1" ht="18.75" customHeight="1" thickBot="1">
      <c r="A63" s="389" t="s">
        <v>105</v>
      </c>
      <c r="B63" s="384"/>
      <c r="C63" s="384"/>
      <c r="D63" s="24">
        <f aca="true" t="shared" si="18" ref="D63:J63">SUM(D64:D64)</f>
        <v>2900000</v>
      </c>
      <c r="E63" s="24">
        <f t="shared" si="18"/>
        <v>2885700</v>
      </c>
      <c r="F63" s="24">
        <f t="shared" si="18"/>
        <v>2465000</v>
      </c>
      <c r="G63" s="24">
        <f t="shared" si="18"/>
        <v>80700</v>
      </c>
      <c r="H63" s="24">
        <f t="shared" si="18"/>
        <v>340000</v>
      </c>
      <c r="I63" s="24">
        <f t="shared" si="18"/>
        <v>0</v>
      </c>
      <c r="J63" s="24">
        <f t="shared" si="18"/>
        <v>0</v>
      </c>
      <c r="K63" s="25"/>
      <c r="L63" s="428"/>
      <c r="M63" s="22"/>
    </row>
    <row r="64" spans="1:13" s="23" customFormat="1" ht="25.5" customHeight="1" thickBot="1" thickTop="1">
      <c r="A64" s="107" t="s">
        <v>106</v>
      </c>
      <c r="B64" s="87" t="s">
        <v>107</v>
      </c>
      <c r="C64" s="114" t="s">
        <v>20</v>
      </c>
      <c r="D64" s="89">
        <v>2900000</v>
      </c>
      <c r="E64" s="89">
        <f>SUM(F64,G64,H64,I64,L64)</f>
        <v>2885700</v>
      </c>
      <c r="F64" s="89">
        <v>2465000</v>
      </c>
      <c r="G64" s="90">
        <f>3000+77700</f>
        <v>80700</v>
      </c>
      <c r="H64" s="89">
        <v>340000</v>
      </c>
      <c r="I64" s="89"/>
      <c r="J64" s="90"/>
      <c r="K64" s="90"/>
      <c r="L64" s="429"/>
      <c r="M64" s="22"/>
    </row>
    <row r="65" spans="1:13" s="23" customFormat="1" ht="18.75" customHeight="1" hidden="1">
      <c r="A65" s="433" t="s">
        <v>108</v>
      </c>
      <c r="B65" s="434"/>
      <c r="C65" s="435"/>
      <c r="D65" s="115">
        <f aca="true" t="shared" si="19" ref="D65:I65">D66</f>
        <v>15000</v>
      </c>
      <c r="E65" s="115">
        <f t="shared" si="19"/>
        <v>0</v>
      </c>
      <c r="F65" s="115">
        <f t="shared" si="19"/>
        <v>0</v>
      </c>
      <c r="G65" s="116">
        <f t="shared" si="19"/>
        <v>0</v>
      </c>
      <c r="H65" s="115">
        <f t="shared" si="19"/>
        <v>0</v>
      </c>
      <c r="I65" s="115">
        <f t="shared" si="19"/>
        <v>0</v>
      </c>
      <c r="J65" s="117"/>
      <c r="K65" s="117"/>
      <c r="L65" s="426" t="s">
        <v>109</v>
      </c>
      <c r="M65" s="22"/>
    </row>
    <row r="66" spans="1:13" s="23" customFormat="1" ht="18.75" customHeight="1" hidden="1">
      <c r="A66" s="451" t="s">
        <v>110</v>
      </c>
      <c r="B66" s="452"/>
      <c r="C66" s="452"/>
      <c r="D66" s="96">
        <f aca="true" t="shared" si="20" ref="D66:I66">SUM(D67:D67)</f>
        <v>15000</v>
      </c>
      <c r="E66" s="96">
        <f t="shared" si="20"/>
        <v>0</v>
      </c>
      <c r="F66" s="96">
        <f t="shared" si="20"/>
        <v>0</v>
      </c>
      <c r="G66" s="96">
        <f t="shared" si="20"/>
        <v>0</v>
      </c>
      <c r="H66" s="96">
        <f t="shared" si="20"/>
        <v>0</v>
      </c>
      <c r="I66" s="96">
        <f t="shared" si="20"/>
        <v>0</v>
      </c>
      <c r="J66" s="96"/>
      <c r="K66" s="96"/>
      <c r="L66" s="421"/>
      <c r="M66" s="22"/>
    </row>
    <row r="67" spans="1:13" s="23" customFormat="1" ht="18.75" customHeight="1" hidden="1" thickBot="1">
      <c r="A67" s="118" t="s">
        <v>91</v>
      </c>
      <c r="B67" s="82" t="s">
        <v>111</v>
      </c>
      <c r="C67" s="119">
        <v>2007</v>
      </c>
      <c r="D67" s="84">
        <v>15000</v>
      </c>
      <c r="E67" s="84">
        <f>SUM(F67,G67,H67,I67,L65)</f>
        <v>0</v>
      </c>
      <c r="F67" s="84"/>
      <c r="G67" s="85"/>
      <c r="H67" s="84"/>
      <c r="I67" s="84"/>
      <c r="J67" s="90"/>
      <c r="K67" s="90"/>
      <c r="L67" s="422"/>
      <c r="M67" s="22"/>
    </row>
    <row r="68" spans="1:13" s="23" customFormat="1" ht="40.5" customHeight="1" thickBot="1">
      <c r="A68" s="67"/>
      <c r="B68" s="68"/>
      <c r="C68" s="69"/>
      <c r="D68" s="70"/>
      <c r="E68" s="70"/>
      <c r="F68" s="70"/>
      <c r="G68" s="70"/>
      <c r="H68" s="70"/>
      <c r="I68" s="70"/>
      <c r="J68" s="70"/>
      <c r="K68" s="70"/>
      <c r="L68" s="71"/>
      <c r="M68" s="22"/>
    </row>
    <row r="69" spans="1:13" s="8" customFormat="1" ht="14.25" customHeight="1">
      <c r="A69" s="436" t="s">
        <v>2</v>
      </c>
      <c r="B69" s="414" t="s">
        <v>3</v>
      </c>
      <c r="C69" s="414" t="s">
        <v>4</v>
      </c>
      <c r="D69" s="385" t="s">
        <v>5</v>
      </c>
      <c r="E69" s="414" t="s">
        <v>6</v>
      </c>
      <c r="F69" s="416" t="s">
        <v>7</v>
      </c>
      <c r="G69" s="417"/>
      <c r="H69" s="417"/>
      <c r="I69" s="418"/>
      <c r="J69" s="7"/>
      <c r="K69" s="7"/>
      <c r="L69" s="419" t="s">
        <v>67</v>
      </c>
      <c r="M69" s="6"/>
    </row>
    <row r="70" spans="1:13" s="8" customFormat="1" ht="14.25" customHeight="1">
      <c r="A70" s="437"/>
      <c r="B70" s="415"/>
      <c r="C70" s="415"/>
      <c r="D70" s="386"/>
      <c r="E70" s="415"/>
      <c r="F70" s="391" t="s">
        <v>9</v>
      </c>
      <c r="G70" s="391" t="s">
        <v>10</v>
      </c>
      <c r="H70" s="391"/>
      <c r="I70" s="391"/>
      <c r="J70" s="9"/>
      <c r="K70" s="9"/>
      <c r="L70" s="420"/>
      <c r="M70" s="6"/>
    </row>
    <row r="71" spans="1:13" s="8" customFormat="1" ht="14.25" customHeight="1">
      <c r="A71" s="437"/>
      <c r="B71" s="415"/>
      <c r="C71" s="415"/>
      <c r="D71" s="386"/>
      <c r="E71" s="415"/>
      <c r="F71" s="392"/>
      <c r="G71" s="387" t="s">
        <v>11</v>
      </c>
      <c r="H71" s="387" t="s">
        <v>12</v>
      </c>
      <c r="I71" s="387" t="s">
        <v>68</v>
      </c>
      <c r="J71" s="10" t="s">
        <v>14</v>
      </c>
      <c r="K71" s="387" t="s">
        <v>15</v>
      </c>
      <c r="L71" s="420"/>
      <c r="M71" s="6"/>
    </row>
    <row r="72" spans="1:13" s="8" customFormat="1" ht="14.25" customHeight="1">
      <c r="A72" s="437"/>
      <c r="B72" s="415"/>
      <c r="C72" s="415"/>
      <c r="D72" s="386"/>
      <c r="E72" s="415"/>
      <c r="F72" s="392"/>
      <c r="G72" s="379"/>
      <c r="H72" s="379"/>
      <c r="I72" s="379"/>
      <c r="J72" s="11"/>
      <c r="K72" s="379"/>
      <c r="L72" s="420"/>
      <c r="M72" s="6"/>
    </row>
    <row r="73" spans="1:13" s="8" customFormat="1" ht="15" customHeight="1" thickBot="1">
      <c r="A73" s="437"/>
      <c r="B73" s="415"/>
      <c r="C73" s="415"/>
      <c r="D73" s="386"/>
      <c r="E73" s="415"/>
      <c r="F73" s="392"/>
      <c r="G73" s="379"/>
      <c r="H73" s="379"/>
      <c r="I73" s="379"/>
      <c r="J73" s="11"/>
      <c r="K73" s="350"/>
      <c r="L73" s="390"/>
      <c r="M73" s="6"/>
    </row>
    <row r="74" spans="1:13" s="18" customFormat="1" ht="10.5" customHeight="1" thickBot="1">
      <c r="A74" s="120">
        <v>1</v>
      </c>
      <c r="B74" s="121">
        <v>2</v>
      </c>
      <c r="C74" s="121">
        <v>3</v>
      </c>
      <c r="D74" s="122">
        <v>4</v>
      </c>
      <c r="E74" s="121">
        <v>5</v>
      </c>
      <c r="F74" s="121">
        <v>6</v>
      </c>
      <c r="G74" s="123">
        <v>7</v>
      </c>
      <c r="H74" s="123">
        <v>8</v>
      </c>
      <c r="I74" s="123">
        <v>9</v>
      </c>
      <c r="J74" s="123">
        <v>10</v>
      </c>
      <c r="K74" s="123">
        <v>10</v>
      </c>
      <c r="L74" s="124">
        <v>11</v>
      </c>
      <c r="M74" s="17"/>
    </row>
    <row r="75" spans="1:13" s="23" customFormat="1" ht="21.75" customHeight="1" thickBot="1">
      <c r="A75" s="438" t="s">
        <v>112</v>
      </c>
      <c r="B75" s="439"/>
      <c r="C75" s="440"/>
      <c r="D75" s="19">
        <f aca="true" t="shared" si="21" ref="D75:J75">D81+D76+D78</f>
        <v>968300</v>
      </c>
      <c r="E75" s="19">
        <f t="shared" si="21"/>
        <v>861000</v>
      </c>
      <c r="F75" s="19">
        <f t="shared" si="21"/>
        <v>680000</v>
      </c>
      <c r="G75" s="19">
        <f t="shared" si="21"/>
        <v>81000</v>
      </c>
      <c r="H75" s="19">
        <f t="shared" si="21"/>
        <v>75000</v>
      </c>
      <c r="I75" s="19">
        <f t="shared" si="21"/>
        <v>25000</v>
      </c>
      <c r="J75" s="19">
        <f t="shared" si="21"/>
        <v>0</v>
      </c>
      <c r="K75" s="19"/>
      <c r="L75" s="104"/>
      <c r="M75" s="22"/>
    </row>
    <row r="76" spans="1:13" s="23" customFormat="1" ht="19.5" customHeight="1" thickBot="1">
      <c r="A76" s="389" t="s">
        <v>113</v>
      </c>
      <c r="B76" s="384"/>
      <c r="C76" s="384"/>
      <c r="D76" s="24">
        <f aca="true" t="shared" si="22" ref="D76:K76">SUM(D77:D77)</f>
        <v>40000</v>
      </c>
      <c r="E76" s="24">
        <f t="shared" si="22"/>
        <v>40000</v>
      </c>
      <c r="F76" s="24">
        <f t="shared" si="22"/>
        <v>0</v>
      </c>
      <c r="G76" s="24">
        <f t="shared" si="22"/>
        <v>40000</v>
      </c>
      <c r="H76" s="24">
        <f t="shared" si="22"/>
        <v>0</v>
      </c>
      <c r="I76" s="24">
        <f t="shared" si="22"/>
        <v>0</v>
      </c>
      <c r="J76" s="24">
        <f t="shared" si="22"/>
        <v>0</v>
      </c>
      <c r="K76" s="25">
        <f t="shared" si="22"/>
        <v>0</v>
      </c>
      <c r="L76" s="412" t="s">
        <v>78</v>
      </c>
      <c r="M76" s="22"/>
    </row>
    <row r="77" spans="1:13" s="23" customFormat="1" ht="27.75" customHeight="1" thickBot="1" thickTop="1">
      <c r="A77" s="125" t="s">
        <v>114</v>
      </c>
      <c r="B77" s="56" t="s">
        <v>115</v>
      </c>
      <c r="C77" s="46">
        <v>2008</v>
      </c>
      <c r="D77" s="30">
        <f>E77</f>
        <v>40000</v>
      </c>
      <c r="E77" s="30">
        <f>F77+G77+H77+I77+J77</f>
        <v>40000</v>
      </c>
      <c r="F77" s="30"/>
      <c r="G77" s="30">
        <v>40000</v>
      </c>
      <c r="H77" s="30"/>
      <c r="I77" s="30"/>
      <c r="J77" s="30"/>
      <c r="K77" s="106" t="s">
        <v>116</v>
      </c>
      <c r="L77" s="413"/>
      <c r="M77" s="22"/>
    </row>
    <row r="78" spans="1:13" s="23" customFormat="1" ht="19.5" customHeight="1" thickBot="1" thickTop="1">
      <c r="A78" s="444" t="s">
        <v>117</v>
      </c>
      <c r="B78" s="445"/>
      <c r="C78" s="445"/>
      <c r="D78" s="47">
        <f aca="true" t="shared" si="23" ref="D78:K78">SUM(D79:D80)</f>
        <v>128300</v>
      </c>
      <c r="E78" s="47">
        <f t="shared" si="23"/>
        <v>21000</v>
      </c>
      <c r="F78" s="47">
        <f t="shared" si="23"/>
        <v>0</v>
      </c>
      <c r="G78" s="47">
        <f t="shared" si="23"/>
        <v>21000</v>
      </c>
      <c r="H78" s="47">
        <f t="shared" si="23"/>
        <v>0</v>
      </c>
      <c r="I78" s="47">
        <f t="shared" si="23"/>
        <v>0</v>
      </c>
      <c r="J78" s="47">
        <f t="shared" si="23"/>
        <v>0</v>
      </c>
      <c r="K78" s="113">
        <f t="shared" si="23"/>
        <v>0</v>
      </c>
      <c r="L78" s="410" t="s">
        <v>78</v>
      </c>
      <c r="M78" s="22"/>
    </row>
    <row r="79" spans="1:13" s="23" customFormat="1" ht="21.75" customHeight="1" thickTop="1">
      <c r="A79" s="125" t="s">
        <v>118</v>
      </c>
      <c r="B79" s="56" t="s">
        <v>119</v>
      </c>
      <c r="C79" s="46" t="s">
        <v>20</v>
      </c>
      <c r="D79" s="30">
        <f>E79+107300</f>
        <v>112300</v>
      </c>
      <c r="E79" s="30">
        <f>F79+G79+H79+I79+J79</f>
        <v>5000</v>
      </c>
      <c r="F79" s="30"/>
      <c r="G79" s="30">
        <v>5000</v>
      </c>
      <c r="H79" s="30"/>
      <c r="I79" s="30"/>
      <c r="J79" s="30"/>
      <c r="K79" s="393" t="s">
        <v>86</v>
      </c>
      <c r="L79" s="413"/>
      <c r="M79" s="22"/>
    </row>
    <row r="80" spans="1:13" s="23" customFormat="1" ht="27.75" customHeight="1" thickBot="1">
      <c r="A80" s="126" t="s">
        <v>120</v>
      </c>
      <c r="B80" s="127" t="s">
        <v>121</v>
      </c>
      <c r="C80" s="73">
        <v>2008</v>
      </c>
      <c r="D80" s="45">
        <f>E80</f>
        <v>16000</v>
      </c>
      <c r="E80" s="45">
        <f>F80+G80+H80+I80+J80</f>
        <v>16000</v>
      </c>
      <c r="F80" s="45"/>
      <c r="G80" s="45">
        <v>16000</v>
      </c>
      <c r="H80" s="45"/>
      <c r="I80" s="45"/>
      <c r="J80" s="45"/>
      <c r="K80" s="393"/>
      <c r="L80" s="411"/>
      <c r="M80" s="22"/>
    </row>
    <row r="81" spans="1:13" s="23" customFormat="1" ht="22.5" customHeight="1" thickBot="1" thickTop="1">
      <c r="A81" s="444" t="s">
        <v>122</v>
      </c>
      <c r="B81" s="445"/>
      <c r="C81" s="445"/>
      <c r="D81" s="47">
        <f aca="true" t="shared" si="24" ref="D81:I81">D82</f>
        <v>800000</v>
      </c>
      <c r="E81" s="47">
        <f t="shared" si="24"/>
        <v>800000</v>
      </c>
      <c r="F81" s="47">
        <f t="shared" si="24"/>
        <v>680000</v>
      </c>
      <c r="G81" s="47">
        <f t="shared" si="24"/>
        <v>20000</v>
      </c>
      <c r="H81" s="47">
        <f t="shared" si="24"/>
        <v>75000</v>
      </c>
      <c r="I81" s="47">
        <f t="shared" si="24"/>
        <v>25000</v>
      </c>
      <c r="J81" s="47"/>
      <c r="K81" s="113"/>
      <c r="L81" s="410" t="s">
        <v>43</v>
      </c>
      <c r="M81" s="22"/>
    </row>
    <row r="82" spans="1:13" s="23" customFormat="1" ht="31.5" customHeight="1" thickBot="1" thickTop="1">
      <c r="A82" s="107" t="s">
        <v>123</v>
      </c>
      <c r="B82" s="28" t="s">
        <v>124</v>
      </c>
      <c r="C82" s="79" t="s">
        <v>20</v>
      </c>
      <c r="D82" s="30">
        <f>E82</f>
        <v>800000</v>
      </c>
      <c r="E82" s="89">
        <f>SUM(F82,G82,H82,I82,L48)</f>
        <v>800000</v>
      </c>
      <c r="F82" s="30">
        <v>680000</v>
      </c>
      <c r="G82" s="53">
        <v>20000</v>
      </c>
      <c r="H82" s="30">
        <v>75000</v>
      </c>
      <c r="I82" s="30">
        <v>25000</v>
      </c>
      <c r="J82" s="89">
        <v>26400</v>
      </c>
      <c r="K82" s="31" t="s">
        <v>21</v>
      </c>
      <c r="L82" s="411"/>
      <c r="M82" s="22"/>
    </row>
    <row r="83" spans="1:14" s="23" customFormat="1" ht="39" customHeight="1" hidden="1" thickBot="1">
      <c r="A83" s="126"/>
      <c r="B83" s="68"/>
      <c r="C83" s="69"/>
      <c r="D83" s="70"/>
      <c r="E83" s="70"/>
      <c r="F83" s="70"/>
      <c r="G83" s="70"/>
      <c r="H83" s="70"/>
      <c r="I83" s="70"/>
      <c r="J83" s="70"/>
      <c r="K83" s="70"/>
      <c r="L83" s="128"/>
      <c r="M83" s="129"/>
      <c r="N83" s="130"/>
    </row>
    <row r="84" spans="1:13" s="8" customFormat="1" ht="14.25" customHeight="1" hidden="1">
      <c r="A84" s="436" t="s">
        <v>2</v>
      </c>
      <c r="B84" s="414" t="s">
        <v>3</v>
      </c>
      <c r="C84" s="414" t="s">
        <v>4</v>
      </c>
      <c r="D84" s="385" t="s">
        <v>5</v>
      </c>
      <c r="E84" s="414" t="s">
        <v>125</v>
      </c>
      <c r="F84" s="416" t="s">
        <v>7</v>
      </c>
      <c r="G84" s="417"/>
      <c r="H84" s="417"/>
      <c r="I84" s="418"/>
      <c r="J84" s="7"/>
      <c r="K84" s="7"/>
      <c r="L84" s="419" t="s">
        <v>67</v>
      </c>
      <c r="M84" s="6"/>
    </row>
    <row r="85" spans="1:13" s="8" customFormat="1" ht="14.25" customHeight="1" hidden="1">
      <c r="A85" s="437"/>
      <c r="B85" s="415"/>
      <c r="C85" s="415"/>
      <c r="D85" s="386"/>
      <c r="E85" s="415"/>
      <c r="F85" s="391" t="s">
        <v>9</v>
      </c>
      <c r="G85" s="391" t="s">
        <v>10</v>
      </c>
      <c r="H85" s="391"/>
      <c r="I85" s="391"/>
      <c r="J85" s="9"/>
      <c r="K85" s="9"/>
      <c r="L85" s="420"/>
      <c r="M85" s="6"/>
    </row>
    <row r="86" spans="1:13" s="8" customFormat="1" ht="14.25" customHeight="1" hidden="1">
      <c r="A86" s="437"/>
      <c r="B86" s="415"/>
      <c r="C86" s="415"/>
      <c r="D86" s="386"/>
      <c r="E86" s="415"/>
      <c r="F86" s="392"/>
      <c r="G86" s="387" t="s">
        <v>11</v>
      </c>
      <c r="H86" s="387" t="s">
        <v>12</v>
      </c>
      <c r="I86" s="387" t="s">
        <v>13</v>
      </c>
      <c r="J86" s="10" t="s">
        <v>14</v>
      </c>
      <c r="K86" s="387" t="s">
        <v>126</v>
      </c>
      <c r="L86" s="420"/>
      <c r="M86" s="6"/>
    </row>
    <row r="87" spans="1:13" s="8" customFormat="1" ht="14.25" customHeight="1" hidden="1">
      <c r="A87" s="437"/>
      <c r="B87" s="415"/>
      <c r="C87" s="415"/>
      <c r="D87" s="386"/>
      <c r="E87" s="415"/>
      <c r="F87" s="392"/>
      <c r="G87" s="379"/>
      <c r="H87" s="379"/>
      <c r="I87" s="379"/>
      <c r="J87" s="11"/>
      <c r="K87" s="379"/>
      <c r="L87" s="420"/>
      <c r="M87" s="6"/>
    </row>
    <row r="88" spans="1:13" s="8" customFormat="1" ht="15" customHeight="1" hidden="1" thickBot="1">
      <c r="A88" s="437"/>
      <c r="B88" s="415"/>
      <c r="C88" s="415"/>
      <c r="D88" s="386"/>
      <c r="E88" s="415"/>
      <c r="F88" s="392"/>
      <c r="G88" s="379"/>
      <c r="H88" s="379"/>
      <c r="I88" s="379"/>
      <c r="J88" s="11"/>
      <c r="K88" s="423"/>
      <c r="L88" s="424"/>
      <c r="M88" s="6"/>
    </row>
    <row r="89" spans="1:13" s="18" customFormat="1" ht="10.5" customHeight="1" hidden="1" thickBot="1">
      <c r="A89" s="120">
        <v>1</v>
      </c>
      <c r="B89" s="121">
        <v>2</v>
      </c>
      <c r="C89" s="121">
        <v>3</v>
      </c>
      <c r="D89" s="122">
        <v>4</v>
      </c>
      <c r="E89" s="121">
        <v>5</v>
      </c>
      <c r="F89" s="121">
        <v>6</v>
      </c>
      <c r="G89" s="123">
        <v>7</v>
      </c>
      <c r="H89" s="123">
        <v>8</v>
      </c>
      <c r="I89" s="123">
        <v>9</v>
      </c>
      <c r="J89" s="123">
        <v>10</v>
      </c>
      <c r="K89" s="123">
        <v>11</v>
      </c>
      <c r="L89" s="131">
        <v>12</v>
      </c>
      <c r="M89" s="17"/>
    </row>
    <row r="90" spans="1:13" s="23" customFormat="1" ht="18.75" customHeight="1" thickBot="1">
      <c r="A90" s="446" t="s">
        <v>127</v>
      </c>
      <c r="B90" s="447"/>
      <c r="C90" s="447"/>
      <c r="D90" s="19">
        <f aca="true" t="shared" si="25" ref="D90:J90">D91+D94</f>
        <v>1083000</v>
      </c>
      <c r="E90" s="19">
        <f t="shared" si="25"/>
        <v>672800</v>
      </c>
      <c r="F90" s="19">
        <f t="shared" si="25"/>
        <v>0</v>
      </c>
      <c r="G90" s="19">
        <f t="shared" si="25"/>
        <v>197800</v>
      </c>
      <c r="H90" s="19">
        <f t="shared" si="25"/>
        <v>450000</v>
      </c>
      <c r="I90" s="19">
        <f t="shared" si="25"/>
        <v>25000</v>
      </c>
      <c r="J90" s="19">
        <f t="shared" si="25"/>
        <v>0</v>
      </c>
      <c r="K90" s="19"/>
      <c r="L90" s="132"/>
      <c r="M90" s="22"/>
    </row>
    <row r="91" spans="1:13" s="23" customFormat="1" ht="18.75" customHeight="1" thickBot="1">
      <c r="A91" s="389" t="s">
        <v>128</v>
      </c>
      <c r="B91" s="384"/>
      <c r="C91" s="384"/>
      <c r="D91" s="24">
        <f aca="true" t="shared" si="26" ref="D91:I91">SUM(D92:D93)</f>
        <v>583000</v>
      </c>
      <c r="E91" s="24">
        <f t="shared" si="26"/>
        <v>172800</v>
      </c>
      <c r="F91" s="24">
        <f t="shared" si="26"/>
        <v>0</v>
      </c>
      <c r="G91" s="24">
        <f t="shared" si="26"/>
        <v>97800</v>
      </c>
      <c r="H91" s="24">
        <f t="shared" si="26"/>
        <v>75000</v>
      </c>
      <c r="I91" s="24">
        <f t="shared" si="26"/>
        <v>0</v>
      </c>
      <c r="J91" s="24">
        <f>J93</f>
        <v>0</v>
      </c>
      <c r="K91" s="25"/>
      <c r="L91" s="133"/>
      <c r="M91" s="22"/>
    </row>
    <row r="92" spans="1:13" s="23" customFormat="1" ht="23.25" customHeight="1" thickTop="1">
      <c r="A92" s="109" t="s">
        <v>129</v>
      </c>
      <c r="B92" s="28" t="s">
        <v>130</v>
      </c>
      <c r="C92" s="110" t="s">
        <v>20</v>
      </c>
      <c r="D92" s="30">
        <f>E92+9000</f>
        <v>76000</v>
      </c>
      <c r="E92" s="30">
        <f>SUM(F92,G92,H92,I92,L92)</f>
        <v>67000</v>
      </c>
      <c r="F92" s="30"/>
      <c r="G92" s="30">
        <v>67000</v>
      </c>
      <c r="H92" s="30"/>
      <c r="I92" s="30"/>
      <c r="J92" s="30"/>
      <c r="K92" s="30"/>
      <c r="L92" s="460" t="s">
        <v>43</v>
      </c>
      <c r="M92" s="22"/>
    </row>
    <row r="93" spans="1:13" s="23" customFormat="1" ht="30" customHeight="1" thickBot="1">
      <c r="A93" s="134" t="s">
        <v>131</v>
      </c>
      <c r="B93" s="42" t="s">
        <v>132</v>
      </c>
      <c r="C93" s="135" t="s">
        <v>25</v>
      </c>
      <c r="D93" s="45">
        <v>507000</v>
      </c>
      <c r="E93" s="45">
        <f>SUM(F93,G93,H93,I93,L91)</f>
        <v>105800</v>
      </c>
      <c r="F93" s="45"/>
      <c r="G93" s="45">
        <v>30800</v>
      </c>
      <c r="H93" s="45">
        <v>75000</v>
      </c>
      <c r="I93" s="45"/>
      <c r="J93" s="45"/>
      <c r="K93" s="136" t="s">
        <v>133</v>
      </c>
      <c r="L93" s="411"/>
      <c r="M93" s="22"/>
    </row>
    <row r="94" spans="1:13" s="23" customFormat="1" ht="22.5" customHeight="1" thickBot="1" thickTop="1">
      <c r="A94" s="444" t="s">
        <v>134</v>
      </c>
      <c r="B94" s="445"/>
      <c r="C94" s="445"/>
      <c r="D94" s="47">
        <f aca="true" t="shared" si="27" ref="D94:J94">SUM(D95:D95)</f>
        <v>500000</v>
      </c>
      <c r="E94" s="47">
        <f t="shared" si="27"/>
        <v>500000</v>
      </c>
      <c r="F94" s="47">
        <f t="shared" si="27"/>
        <v>0</v>
      </c>
      <c r="G94" s="47">
        <f t="shared" si="27"/>
        <v>100000</v>
      </c>
      <c r="H94" s="47">
        <f t="shared" si="27"/>
        <v>375000</v>
      </c>
      <c r="I94" s="47">
        <f t="shared" si="27"/>
        <v>25000</v>
      </c>
      <c r="J94" s="47">
        <f t="shared" si="27"/>
        <v>0</v>
      </c>
      <c r="K94" s="113"/>
      <c r="L94" s="128"/>
      <c r="M94" s="22"/>
    </row>
    <row r="95" spans="1:13" s="23" customFormat="1" ht="39.75" thickBot="1" thickTop="1">
      <c r="A95" s="111" t="s">
        <v>135</v>
      </c>
      <c r="B95" s="100" t="s">
        <v>136</v>
      </c>
      <c r="C95" s="108" t="s">
        <v>20</v>
      </c>
      <c r="D95" s="89">
        <f>E95</f>
        <v>500000</v>
      </c>
      <c r="E95" s="102">
        <f>SUM(F95,G95,H95,I95,)</f>
        <v>500000</v>
      </c>
      <c r="F95" s="102"/>
      <c r="G95" s="103">
        <v>100000</v>
      </c>
      <c r="H95" s="102">
        <v>375000</v>
      </c>
      <c r="I95" s="102">
        <v>25000</v>
      </c>
      <c r="J95" s="103"/>
      <c r="K95" s="31" t="s">
        <v>137</v>
      </c>
      <c r="L95" s="91"/>
      <c r="M95" s="22"/>
    </row>
    <row r="96" spans="1:13" s="23" customFormat="1" ht="18" customHeight="1" thickBot="1">
      <c r="A96" s="446" t="s">
        <v>138</v>
      </c>
      <c r="B96" s="447"/>
      <c r="C96" s="447"/>
      <c r="D96" s="19">
        <f aca="true" t="shared" si="28" ref="D96:J96">D97+D102</f>
        <v>3739000</v>
      </c>
      <c r="E96" s="19">
        <f t="shared" si="28"/>
        <v>1054000</v>
      </c>
      <c r="F96" s="19">
        <f t="shared" si="28"/>
        <v>0</v>
      </c>
      <c r="G96" s="19">
        <f t="shared" si="28"/>
        <v>74000</v>
      </c>
      <c r="H96" s="19">
        <f t="shared" si="28"/>
        <v>320000</v>
      </c>
      <c r="I96" s="19">
        <f t="shared" si="28"/>
        <v>660000</v>
      </c>
      <c r="J96" s="19">
        <f t="shared" si="28"/>
        <v>0</v>
      </c>
      <c r="K96" s="20"/>
      <c r="L96" s="427" t="s">
        <v>43</v>
      </c>
      <c r="M96" s="22"/>
    </row>
    <row r="97" spans="1:13" s="23" customFormat="1" ht="22.5" customHeight="1" thickBot="1">
      <c r="A97" s="389" t="s">
        <v>139</v>
      </c>
      <c r="B97" s="384"/>
      <c r="C97" s="384"/>
      <c r="D97" s="24">
        <f aca="true" t="shared" si="29" ref="D97:J97">SUM(D98:D100)</f>
        <v>3739000</v>
      </c>
      <c r="E97" s="24">
        <f t="shared" si="29"/>
        <v>1054000</v>
      </c>
      <c r="F97" s="24">
        <f t="shared" si="29"/>
        <v>0</v>
      </c>
      <c r="G97" s="24">
        <f t="shared" si="29"/>
        <v>74000</v>
      </c>
      <c r="H97" s="24">
        <f t="shared" si="29"/>
        <v>320000</v>
      </c>
      <c r="I97" s="24">
        <f t="shared" si="29"/>
        <v>660000</v>
      </c>
      <c r="J97" s="24">
        <f t="shared" si="29"/>
        <v>0</v>
      </c>
      <c r="K97" s="25"/>
      <c r="L97" s="351"/>
      <c r="M97" s="22"/>
    </row>
    <row r="98" spans="1:13" s="23" customFormat="1" ht="23.25" customHeight="1" thickTop="1">
      <c r="A98" s="109" t="s">
        <v>140</v>
      </c>
      <c r="B98" s="28" t="s">
        <v>141</v>
      </c>
      <c r="C98" s="110" t="s">
        <v>142</v>
      </c>
      <c r="D98" s="30">
        <f>1300000+800000</f>
        <v>2100000</v>
      </c>
      <c r="E98" s="30">
        <f>SUM(F98,G98,H98,I98)</f>
        <v>1015000</v>
      </c>
      <c r="F98" s="30"/>
      <c r="G98" s="30">
        <v>35000</v>
      </c>
      <c r="H98" s="30">
        <v>320000</v>
      </c>
      <c r="I98" s="30">
        <f>330000+330000</f>
        <v>660000</v>
      </c>
      <c r="J98" s="30"/>
      <c r="K98" s="30"/>
      <c r="L98" s="421"/>
      <c r="M98" s="22"/>
    </row>
    <row r="99" spans="1:13" s="23" customFormat="1" ht="23.25" customHeight="1">
      <c r="A99" s="137" t="s">
        <v>143</v>
      </c>
      <c r="B99" s="138" t="s">
        <v>144</v>
      </c>
      <c r="C99" s="98">
        <v>2008</v>
      </c>
      <c r="D99" s="35">
        <f>E99</f>
        <v>30000</v>
      </c>
      <c r="E99" s="35">
        <f>SUM(F99,G99,H99,I99)</f>
        <v>30000</v>
      </c>
      <c r="F99" s="35"/>
      <c r="G99" s="35">
        <v>30000</v>
      </c>
      <c r="H99" s="35"/>
      <c r="I99" s="35"/>
      <c r="J99" s="35"/>
      <c r="K99" s="35"/>
      <c r="L99" s="421"/>
      <c r="M99" s="22"/>
    </row>
    <row r="100" spans="1:13" s="23" customFormat="1" ht="23.25" customHeight="1" thickBot="1">
      <c r="A100" s="137" t="s">
        <v>145</v>
      </c>
      <c r="B100" s="138" t="s">
        <v>146</v>
      </c>
      <c r="C100" s="98" t="s">
        <v>58</v>
      </c>
      <c r="D100" s="35">
        <v>1609000</v>
      </c>
      <c r="E100" s="35">
        <f>SUM(F100,G100,H100,I100)</f>
        <v>9000</v>
      </c>
      <c r="F100" s="35"/>
      <c r="G100" s="35">
        <v>9000</v>
      </c>
      <c r="H100" s="35"/>
      <c r="I100" s="35"/>
      <c r="J100" s="35"/>
      <c r="K100" s="35"/>
      <c r="L100" s="422"/>
      <c r="M100" s="22"/>
    </row>
    <row r="101" spans="1:13" s="23" customFormat="1" ht="22.5" customHeight="1" thickBot="1">
      <c r="A101" s="139"/>
      <c r="B101" s="439" t="s">
        <v>147</v>
      </c>
      <c r="C101" s="440"/>
      <c r="D101" s="140">
        <f aca="true" t="shared" si="30" ref="D101:I101">D90+D65+D62+D56+D45+D39+D23+D9+D75+D52+D96+D49</f>
        <v>25314200</v>
      </c>
      <c r="E101" s="140">
        <f t="shared" si="30"/>
        <v>13717200</v>
      </c>
      <c r="F101" s="140">
        <f t="shared" si="30"/>
        <v>7395000</v>
      </c>
      <c r="G101" s="140">
        <f t="shared" si="30"/>
        <v>1952439</v>
      </c>
      <c r="H101" s="140">
        <f t="shared" si="30"/>
        <v>2302500</v>
      </c>
      <c r="I101" s="140">
        <f t="shared" si="30"/>
        <v>2067261</v>
      </c>
      <c r="J101" s="140">
        <f>J90+J65+J62+J56+J45+J39+J23+J9+J75+J52+J96</f>
        <v>0</v>
      </c>
      <c r="K101" s="140"/>
      <c r="L101" s="20"/>
      <c r="M101" s="22"/>
    </row>
    <row r="102" spans="1:12" s="143" customFormat="1" ht="14.25" customHeight="1">
      <c r="A102" s="141"/>
      <c r="B102" s="3"/>
      <c r="C102" s="3"/>
      <c r="D102" s="4"/>
      <c r="E102" s="4"/>
      <c r="F102" s="3"/>
      <c r="G102" s="3"/>
      <c r="H102" s="4"/>
      <c r="I102" s="3"/>
      <c r="J102" s="3"/>
      <c r="K102" s="3"/>
      <c r="L102" s="142"/>
    </row>
    <row r="103" ht="18.75" customHeight="1">
      <c r="E103" s="145">
        <v>14112200</v>
      </c>
    </row>
    <row r="104" spans="5:11" ht="18.75" customHeight="1">
      <c r="E104" s="145">
        <f>E103-E101</f>
        <v>395000</v>
      </c>
      <c r="I104" s="146"/>
      <c r="K104" s="147"/>
    </row>
    <row r="106" ht="18.75" customHeight="1">
      <c r="K106" s="148"/>
    </row>
  </sheetData>
  <mergeCells count="101">
    <mergeCell ref="I86:I88"/>
    <mergeCell ref="A96:C96"/>
    <mergeCell ref="A97:C97"/>
    <mergeCell ref="L96:L100"/>
    <mergeCell ref="A90:C90"/>
    <mergeCell ref="L92:L93"/>
    <mergeCell ref="A81:C81"/>
    <mergeCell ref="A76:C76"/>
    <mergeCell ref="A84:A88"/>
    <mergeCell ref="B84:B88"/>
    <mergeCell ref="C84:C88"/>
    <mergeCell ref="A78:C78"/>
    <mergeCell ref="L47:L48"/>
    <mergeCell ref="L53:L55"/>
    <mergeCell ref="L11:L16"/>
    <mergeCell ref="L20:L22"/>
    <mergeCell ref="L33:L37"/>
    <mergeCell ref="L41:L43"/>
    <mergeCell ref="A45:C45"/>
    <mergeCell ref="A52:C52"/>
    <mergeCell ref="A75:C75"/>
    <mergeCell ref="A49:C49"/>
    <mergeCell ref="A50:C50"/>
    <mergeCell ref="A66:C66"/>
    <mergeCell ref="A69:A73"/>
    <mergeCell ref="B69:B73"/>
    <mergeCell ref="C69:C73"/>
    <mergeCell ref="A9:C9"/>
    <mergeCell ref="A10:C10"/>
    <mergeCell ref="A23:C23"/>
    <mergeCell ref="A20:C20"/>
    <mergeCell ref="A24:C24"/>
    <mergeCell ref="D3:D7"/>
    <mergeCell ref="B3:B7"/>
    <mergeCell ref="G4:I4"/>
    <mergeCell ref="E3:E7"/>
    <mergeCell ref="G5:G7"/>
    <mergeCell ref="H5:H7"/>
    <mergeCell ref="F4:F7"/>
    <mergeCell ref="C3:C7"/>
    <mergeCell ref="F3:I3"/>
    <mergeCell ref="K5:K7"/>
    <mergeCell ref="B101:C101"/>
    <mergeCell ref="A94:C94"/>
    <mergeCell ref="A63:C63"/>
    <mergeCell ref="A56:C56"/>
    <mergeCell ref="A59:C59"/>
    <mergeCell ref="A62:C62"/>
    <mergeCell ref="A91:C91"/>
    <mergeCell ref="A33:A37"/>
    <mergeCell ref="B33:B37"/>
    <mergeCell ref="A1:L1"/>
    <mergeCell ref="L65:L67"/>
    <mergeCell ref="L62:L64"/>
    <mergeCell ref="I5:I7"/>
    <mergeCell ref="L3:L7"/>
    <mergeCell ref="A46:C46"/>
    <mergeCell ref="A65:C65"/>
    <mergeCell ref="A3:A7"/>
    <mergeCell ref="A39:C39"/>
    <mergeCell ref="A40:C40"/>
    <mergeCell ref="C33:C37"/>
    <mergeCell ref="D33:D37"/>
    <mergeCell ref="E33:E37"/>
    <mergeCell ref="F33:I33"/>
    <mergeCell ref="F34:F37"/>
    <mergeCell ref="G34:I34"/>
    <mergeCell ref="G35:G37"/>
    <mergeCell ref="H35:H37"/>
    <mergeCell ref="I35:I37"/>
    <mergeCell ref="K35:K37"/>
    <mergeCell ref="D84:D88"/>
    <mergeCell ref="K86:K88"/>
    <mergeCell ref="L84:L88"/>
    <mergeCell ref="E84:E88"/>
    <mergeCell ref="F84:I84"/>
    <mergeCell ref="F85:F88"/>
    <mergeCell ref="G85:I85"/>
    <mergeCell ref="G86:G88"/>
    <mergeCell ref="H86:H88"/>
    <mergeCell ref="D69:D73"/>
    <mergeCell ref="K71:K73"/>
    <mergeCell ref="L59:L61"/>
    <mergeCell ref="L78:L80"/>
    <mergeCell ref="K79:K80"/>
    <mergeCell ref="G70:I70"/>
    <mergeCell ref="G71:G73"/>
    <mergeCell ref="H71:H73"/>
    <mergeCell ref="I71:I73"/>
    <mergeCell ref="K50:K51"/>
    <mergeCell ref="L50:L51"/>
    <mergeCell ref="A57:C57"/>
    <mergeCell ref="L57:L58"/>
    <mergeCell ref="A53:C53"/>
    <mergeCell ref="K57:K58"/>
    <mergeCell ref="L81:L82"/>
    <mergeCell ref="L76:L77"/>
    <mergeCell ref="E69:E73"/>
    <mergeCell ref="F69:I69"/>
    <mergeCell ref="L69:L73"/>
    <mergeCell ref="F70:F73"/>
  </mergeCells>
  <printOptions/>
  <pageMargins left="0.1968503937007874" right="0.15748031496062992" top="0.75" bottom="0.31496062992125984" header="0.11811023622047245" footer="0.11811023622047245"/>
  <pageSetup horizontalDpi="300" verticalDpi="300" orientation="landscape" paperSize="9" scale="85" r:id="rId1"/>
  <headerFooter alignWithMargins="0">
    <oddHeader>&amp;R&amp;"Arial CE,Pogrubiony"Załącznik Nr &amp;A&amp;"Arial CE,Standardowy"
&amp;9do Uchwały Rady Gminy
Miłkowice Nr  XXII/111/2008
z dnia 29 lutego 2008 roku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workbookViewId="0" topLeftCell="A10">
      <selection activeCell="J30" sqref="J30"/>
    </sheetView>
  </sheetViews>
  <sheetFormatPr defaultColWidth="9.00390625" defaultRowHeight="12.75"/>
  <cols>
    <col min="1" max="1" width="4.75390625" style="347" bestFit="1" customWidth="1"/>
    <col min="2" max="2" width="25.375" style="347" customWidth="1"/>
    <col min="3" max="3" width="12.00390625" style="347" customWidth="1"/>
    <col min="4" max="4" width="3.875" style="347" customWidth="1"/>
    <col min="5" max="5" width="14.375" style="347" customWidth="1"/>
    <col min="6" max="6" width="14.00390625" style="347" customWidth="1"/>
    <col min="7" max="7" width="14.375" style="347" customWidth="1"/>
    <col min="8" max="8" width="12.00390625" style="347" customWidth="1"/>
    <col min="9" max="16384" width="9.125" style="347" customWidth="1"/>
  </cols>
  <sheetData>
    <row r="1" spans="1:7" ht="20.25" customHeight="1">
      <c r="A1" s="493" t="s">
        <v>398</v>
      </c>
      <c r="B1" s="493"/>
      <c r="C1" s="493"/>
      <c r="D1" s="493"/>
      <c r="E1" s="493"/>
      <c r="F1" s="493"/>
      <c r="G1" s="493"/>
    </row>
    <row r="2" spans="2:7" ht="27" customHeight="1">
      <c r="B2" s="498" t="s">
        <v>399</v>
      </c>
      <c r="C2" s="498"/>
      <c r="D2" s="498"/>
      <c r="E2" s="498"/>
      <c r="F2" s="498"/>
      <c r="G2" s="349"/>
    </row>
    <row r="3" spans="1:7" ht="18" customHeight="1">
      <c r="A3" s="348"/>
      <c r="B3" s="348"/>
      <c r="C3" s="348"/>
      <c r="D3" s="348"/>
      <c r="E3" s="348"/>
      <c r="F3" s="348"/>
      <c r="G3" s="348"/>
    </row>
    <row r="4" spans="1:7" ht="18" customHeight="1">
      <c r="A4" s="473" t="s">
        <v>400</v>
      </c>
      <c r="B4" s="473"/>
      <c r="C4" s="352"/>
      <c r="D4" s="352"/>
      <c r="E4" s="352"/>
      <c r="F4" s="353">
        <f>'[1]1'!G161+88901</f>
        <v>24417240</v>
      </c>
      <c r="G4" s="354" t="s">
        <v>401</v>
      </c>
    </row>
    <row r="5" spans="1:7" ht="18" customHeight="1">
      <c r="A5" s="473" t="s">
        <v>402</v>
      </c>
      <c r="B5" s="473"/>
      <c r="C5" s="352"/>
      <c r="D5" s="352"/>
      <c r="E5" s="352"/>
      <c r="F5" s="353">
        <f>'[1]2'!F109-111099</f>
        <v>25501461</v>
      </c>
      <c r="G5" s="354" t="s">
        <v>401</v>
      </c>
    </row>
    <row r="6" spans="1:7" ht="18" customHeight="1">
      <c r="A6" s="473" t="s">
        <v>403</v>
      </c>
      <c r="B6" s="473"/>
      <c r="C6" s="473"/>
      <c r="D6" s="352"/>
      <c r="E6" s="352"/>
      <c r="F6" s="353">
        <f>F4-F5</f>
        <v>-1084221</v>
      </c>
      <c r="G6" s="354" t="s">
        <v>401</v>
      </c>
    </row>
    <row r="7" ht="14.25" customHeight="1">
      <c r="A7" s="355"/>
    </row>
    <row r="8" spans="1:7" ht="14.25" customHeight="1">
      <c r="A8" s="492" t="s">
        <v>404</v>
      </c>
      <c r="B8" s="492"/>
      <c r="C8" s="492"/>
      <c r="D8" s="492"/>
      <c r="E8" s="492"/>
      <c r="F8" s="492"/>
      <c r="G8" s="492"/>
    </row>
    <row r="9" ht="8.25" customHeight="1">
      <c r="G9" s="356"/>
    </row>
    <row r="10" spans="1:7" ht="9.75" customHeight="1">
      <c r="A10" s="494" t="s">
        <v>2</v>
      </c>
      <c r="B10" s="483" t="s">
        <v>151</v>
      </c>
      <c r="C10" s="484"/>
      <c r="D10" s="484"/>
      <c r="E10" s="485"/>
      <c r="F10" s="495" t="s">
        <v>150</v>
      </c>
      <c r="G10" s="495" t="s">
        <v>405</v>
      </c>
    </row>
    <row r="11" spans="1:7" ht="9.75" customHeight="1">
      <c r="A11" s="494"/>
      <c r="B11" s="486"/>
      <c r="C11" s="487"/>
      <c r="D11" s="487"/>
      <c r="E11" s="488"/>
      <c r="F11" s="496"/>
      <c r="G11" s="496"/>
    </row>
    <row r="12" spans="1:7" ht="9.75" customHeight="1">
      <c r="A12" s="494"/>
      <c r="B12" s="489"/>
      <c r="C12" s="490"/>
      <c r="D12" s="490"/>
      <c r="E12" s="491"/>
      <c r="F12" s="497"/>
      <c r="G12" s="497"/>
    </row>
    <row r="13" spans="1:7" s="358" customFormat="1" ht="6.75" customHeight="1">
      <c r="A13" s="357">
        <v>1</v>
      </c>
      <c r="B13" s="467">
        <v>2</v>
      </c>
      <c r="C13" s="468"/>
      <c r="D13" s="468"/>
      <c r="E13" s="469"/>
      <c r="F13" s="357">
        <v>3</v>
      </c>
      <c r="G13" s="357">
        <v>4</v>
      </c>
    </row>
    <row r="14" spans="1:7" ht="18.75" customHeight="1">
      <c r="A14" s="477" t="s">
        <v>406</v>
      </c>
      <c r="B14" s="478"/>
      <c r="C14" s="478"/>
      <c r="D14" s="478"/>
      <c r="E14" s="479"/>
      <c r="F14" s="359"/>
      <c r="G14" s="360">
        <f>SUM(G15:G22)</f>
        <v>9748961</v>
      </c>
    </row>
    <row r="15" spans="1:7" ht="18.75" customHeight="1">
      <c r="A15" s="361" t="s">
        <v>18</v>
      </c>
      <c r="B15" s="470" t="s">
        <v>407</v>
      </c>
      <c r="C15" s="471"/>
      <c r="D15" s="471"/>
      <c r="E15" s="472"/>
      <c r="F15" s="361" t="s">
        <v>408</v>
      </c>
      <c r="G15" s="362">
        <f>340000+225000+120000+340000+75000+375000-575000+400000-200000</f>
        <v>1100000</v>
      </c>
    </row>
    <row r="16" spans="1:8" ht="18.75" customHeight="1">
      <c r="A16" s="363" t="s">
        <v>23</v>
      </c>
      <c r="B16" s="461" t="s">
        <v>409</v>
      </c>
      <c r="C16" s="462"/>
      <c r="D16" s="462"/>
      <c r="E16" s="463"/>
      <c r="F16" s="363" t="s">
        <v>408</v>
      </c>
      <c r="G16" s="367">
        <f>275000+150000+127500+75000</f>
        <v>627500</v>
      </c>
      <c r="H16" s="368">
        <f>G15+G16</f>
        <v>1727500</v>
      </c>
    </row>
    <row r="17" spans="1:8" ht="27" customHeight="1">
      <c r="A17" s="363" t="s">
        <v>26</v>
      </c>
      <c r="B17" s="464" t="s">
        <v>410</v>
      </c>
      <c r="C17" s="465"/>
      <c r="D17" s="465"/>
      <c r="E17" s="466"/>
      <c r="F17" s="363" t="s">
        <v>411</v>
      </c>
      <c r="G17" s="367">
        <f>575000+7395000</f>
        <v>7970000</v>
      </c>
      <c r="H17" s="368"/>
    </row>
    <row r="18" spans="1:7" ht="18.75" customHeight="1">
      <c r="A18" s="363" t="s">
        <v>28</v>
      </c>
      <c r="B18" s="461" t="s">
        <v>412</v>
      </c>
      <c r="C18" s="462"/>
      <c r="D18" s="462"/>
      <c r="E18" s="463"/>
      <c r="F18" s="363" t="s">
        <v>413</v>
      </c>
      <c r="G18" s="367"/>
    </row>
    <row r="19" spans="1:7" ht="18.75" customHeight="1">
      <c r="A19" s="363" t="s">
        <v>31</v>
      </c>
      <c r="B19" s="461" t="s">
        <v>414</v>
      </c>
      <c r="C19" s="462"/>
      <c r="D19" s="462"/>
      <c r="E19" s="463"/>
      <c r="F19" s="363" t="s">
        <v>415</v>
      </c>
      <c r="G19" s="367"/>
    </row>
    <row r="20" spans="1:7" ht="18.75" customHeight="1">
      <c r="A20" s="363" t="s">
        <v>34</v>
      </c>
      <c r="B20" s="461" t="s">
        <v>416</v>
      </c>
      <c r="C20" s="462"/>
      <c r="D20" s="462"/>
      <c r="E20" s="463"/>
      <c r="F20" s="363" t="s">
        <v>417</v>
      </c>
      <c r="G20" s="367"/>
    </row>
    <row r="21" spans="1:7" ht="18.75" customHeight="1">
      <c r="A21" s="363" t="s">
        <v>36</v>
      </c>
      <c r="B21" s="461" t="s">
        <v>418</v>
      </c>
      <c r="C21" s="462"/>
      <c r="D21" s="462"/>
      <c r="E21" s="463"/>
      <c r="F21" s="363" t="s">
        <v>419</v>
      </c>
      <c r="G21" s="367"/>
    </row>
    <row r="22" spans="1:7" ht="18.75" customHeight="1">
      <c r="A22" s="363" t="s">
        <v>38</v>
      </c>
      <c r="B22" s="474" t="s">
        <v>420</v>
      </c>
      <c r="C22" s="475"/>
      <c r="D22" s="475"/>
      <c r="E22" s="476"/>
      <c r="F22" s="369" t="s">
        <v>421</v>
      </c>
      <c r="G22" s="370">
        <v>51461</v>
      </c>
    </row>
    <row r="23" spans="1:7" ht="18.75" customHeight="1">
      <c r="A23" s="477" t="s">
        <v>422</v>
      </c>
      <c r="B23" s="478"/>
      <c r="C23" s="478"/>
      <c r="D23" s="478"/>
      <c r="E23" s="479"/>
      <c r="F23" s="359"/>
      <c r="G23" s="360">
        <f>SUM(G24:G30)</f>
        <v>8664740</v>
      </c>
    </row>
    <row r="24" spans="1:7" ht="18.75" customHeight="1">
      <c r="A24" s="361" t="s">
        <v>18</v>
      </c>
      <c r="B24" s="470" t="s">
        <v>423</v>
      </c>
      <c r="C24" s="471"/>
      <c r="D24" s="471"/>
      <c r="E24" s="472"/>
      <c r="F24" s="361" t="s">
        <v>424</v>
      </c>
      <c r="G24" s="362">
        <f>150000+133200+90000+60000</f>
        <v>433200</v>
      </c>
    </row>
    <row r="25" spans="1:8" ht="18.75" customHeight="1">
      <c r="A25" s="363" t="s">
        <v>23</v>
      </c>
      <c r="B25" s="461" t="s">
        <v>425</v>
      </c>
      <c r="C25" s="462"/>
      <c r="D25" s="462"/>
      <c r="E25" s="463"/>
      <c r="F25" s="363" t="s">
        <v>424</v>
      </c>
      <c r="G25" s="367">
        <f>145220+24200+32120+60000</f>
        <v>261540</v>
      </c>
      <c r="H25" s="368"/>
    </row>
    <row r="26" spans="1:8" ht="29.25" customHeight="1">
      <c r="A26" s="363" t="s">
        <v>26</v>
      </c>
      <c r="B26" s="480" t="s">
        <v>426</v>
      </c>
      <c r="C26" s="481"/>
      <c r="D26" s="481"/>
      <c r="E26" s="482"/>
      <c r="F26" s="363" t="s">
        <v>427</v>
      </c>
      <c r="G26" s="367">
        <f>G17</f>
        <v>7970000</v>
      </c>
      <c r="H26" s="368"/>
    </row>
    <row r="27" spans="1:7" ht="18.75" customHeight="1">
      <c r="A27" s="363" t="s">
        <v>28</v>
      </c>
      <c r="B27" s="461" t="s">
        <v>428</v>
      </c>
      <c r="C27" s="462"/>
      <c r="D27" s="462"/>
      <c r="E27" s="463"/>
      <c r="F27" s="363" t="s">
        <v>429</v>
      </c>
      <c r="G27" s="367"/>
    </row>
    <row r="28" spans="1:7" ht="18.75" customHeight="1">
      <c r="A28" s="363" t="s">
        <v>31</v>
      </c>
      <c r="B28" s="461" t="s">
        <v>430</v>
      </c>
      <c r="C28" s="462"/>
      <c r="D28" s="462"/>
      <c r="E28" s="463"/>
      <c r="F28" s="363" t="s">
        <v>431</v>
      </c>
      <c r="G28" s="367"/>
    </row>
    <row r="29" spans="1:7" ht="18.75" customHeight="1">
      <c r="A29" s="363" t="s">
        <v>34</v>
      </c>
      <c r="B29" s="364" t="s">
        <v>432</v>
      </c>
      <c r="C29" s="365"/>
      <c r="D29" s="365"/>
      <c r="E29" s="366"/>
      <c r="F29" s="363" t="s">
        <v>433</v>
      </c>
      <c r="G29" s="367"/>
    </row>
    <row r="30" spans="1:7" ht="18.75" customHeight="1">
      <c r="A30" s="369" t="s">
        <v>36</v>
      </c>
      <c r="B30" s="474" t="s">
        <v>434</v>
      </c>
      <c r="C30" s="475"/>
      <c r="D30" s="475"/>
      <c r="E30" s="476"/>
      <c r="F30" s="369" t="s">
        <v>435</v>
      </c>
      <c r="G30" s="370"/>
    </row>
    <row r="31" spans="1:7" ht="7.5" customHeight="1">
      <c r="A31" s="371"/>
      <c r="B31" s="372"/>
      <c r="C31" s="372"/>
      <c r="D31" s="372"/>
      <c r="E31" s="372"/>
      <c r="F31" s="372"/>
      <c r="G31" s="372"/>
    </row>
    <row r="32" spans="1:9" ht="12.75">
      <c r="A32" s="373"/>
      <c r="B32" s="374"/>
      <c r="C32" s="374"/>
      <c r="D32" s="374"/>
      <c r="E32" s="374"/>
      <c r="F32" s="374"/>
      <c r="G32" s="374"/>
      <c r="H32" s="375"/>
      <c r="I32" s="375"/>
    </row>
    <row r="33" spans="1:8" ht="18" customHeight="1">
      <c r="A33" s="347" t="s">
        <v>436</v>
      </c>
      <c r="B33" s="376"/>
      <c r="C33" s="377">
        <f>F4</f>
        <v>24417240</v>
      </c>
      <c r="D33" s="377"/>
      <c r="E33" s="347" t="s">
        <v>437</v>
      </c>
      <c r="G33" s="368">
        <f>F5</f>
        <v>25501461</v>
      </c>
      <c r="H33" s="368">
        <f>C33-G33</f>
        <v>-1084221</v>
      </c>
    </row>
    <row r="34" spans="1:7" ht="18" customHeight="1">
      <c r="A34" s="378" t="s">
        <v>438</v>
      </c>
      <c r="B34" s="378"/>
      <c r="C34" s="380">
        <f>G14</f>
        <v>9748961</v>
      </c>
      <c r="D34" s="381"/>
      <c r="E34" s="378" t="s">
        <v>439</v>
      </c>
      <c r="F34" s="378"/>
      <c r="G34" s="382">
        <f>G23</f>
        <v>8664740</v>
      </c>
    </row>
    <row r="35" spans="1:8" ht="18" customHeight="1">
      <c r="A35" s="347" t="s">
        <v>440</v>
      </c>
      <c r="C35" s="383">
        <f>C33+C34</f>
        <v>34166201</v>
      </c>
      <c r="D35" s="383"/>
      <c r="E35" s="347" t="s">
        <v>440</v>
      </c>
      <c r="G35" s="368">
        <f>G33+G34</f>
        <v>34166201</v>
      </c>
      <c r="H35" s="368">
        <f>C35-G35</f>
        <v>0</v>
      </c>
    </row>
  </sheetData>
  <mergeCells count="27">
    <mergeCell ref="A8:G8"/>
    <mergeCell ref="B22:E22"/>
    <mergeCell ref="B19:E19"/>
    <mergeCell ref="A1:G1"/>
    <mergeCell ref="A10:A12"/>
    <mergeCell ref="F10:F12"/>
    <mergeCell ref="G10:G12"/>
    <mergeCell ref="A4:B4"/>
    <mergeCell ref="A5:B5"/>
    <mergeCell ref="B2:F2"/>
    <mergeCell ref="A6:C6"/>
    <mergeCell ref="B30:E30"/>
    <mergeCell ref="A23:E23"/>
    <mergeCell ref="B24:E24"/>
    <mergeCell ref="B25:E25"/>
    <mergeCell ref="B26:E26"/>
    <mergeCell ref="B27:E27"/>
    <mergeCell ref="B28:E28"/>
    <mergeCell ref="A14:E14"/>
    <mergeCell ref="B10:E12"/>
    <mergeCell ref="B21:E21"/>
    <mergeCell ref="B17:E17"/>
    <mergeCell ref="B16:E16"/>
    <mergeCell ref="B13:E13"/>
    <mergeCell ref="B18:E18"/>
    <mergeCell ref="B15:E15"/>
    <mergeCell ref="B20:E20"/>
  </mergeCells>
  <printOptions horizontalCentered="1"/>
  <pageMargins left="0.3937007874015748" right="0.3937007874015748" top="1.24" bottom="0.5905511811023623" header="0.5" footer="0.5118110236220472"/>
  <pageSetup horizontalDpi="600" verticalDpi="600" orientation="portrait" paperSize="9" r:id="rId1"/>
  <headerFooter alignWithMargins="0">
    <oddHeader>&amp;R&amp;"Arial CE,Pogrubiony"Załącznik nr &amp;A&amp;"Arial CE,Standardowy"
do Uchwały Rady Gminy Miłkowice Nr XXII/111/2008
z dnia 29 lutego 2008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2008-02-28T11:04:48Z</cp:lastPrinted>
  <dcterms:created xsi:type="dcterms:W3CDTF">2008-02-21T12:21:20Z</dcterms:created>
  <dcterms:modified xsi:type="dcterms:W3CDTF">2008-03-11T10:30:32Z</dcterms:modified>
  <cp:category/>
  <cp:version/>
  <cp:contentType/>
  <cp:contentStatus/>
</cp:coreProperties>
</file>