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'3'!$A$2:$I$84</definedName>
  </definedNames>
  <calcPr fullCalcOnLoad="1"/>
</workbook>
</file>

<file path=xl/sharedStrings.xml><?xml version="1.0" encoding="utf-8"?>
<sst xmlns="http://schemas.openxmlformats.org/spreadsheetml/2006/main" count="125" uniqueCount="93">
  <si>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</si>
  <si>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</si>
  <si>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</si>
  <si>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</si>
  <si>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</si>
  <si>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</si>
  <si>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</si>
  <si>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drogi Nr 258/4 w Bobrowie (fundusz sołecki 6.786,90zł)</t>
  </si>
  <si>
    <t>Remont drogi Nr 133/2 w Lipcach (fundusz sołecki)</t>
  </si>
  <si>
    <t>Wykaz zadań i zakupów inwestycyjnych na 2013 rok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</si>
  <si>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</si>
  <si>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</si>
  <si>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</si>
  <si>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</si>
  <si>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</si>
  <si>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</si>
  <si>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</si>
  <si>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</si>
  <si>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</si>
  <si>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</si>
  <si>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</si>
  <si>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</si>
  <si>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</si>
  <si>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</si>
  <si>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</si>
  <si>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</si>
  <si>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</si>
  <si>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</si>
  <si>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</si>
  <si>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</si>
  <si>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</si>
  <si>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</si>
  <si>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</si>
  <si>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</si>
  <si>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</si>
  <si>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</si>
  <si>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</si>
  <si>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</si>
  <si>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</si>
  <si>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</si>
  <si>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</si>
  <si>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</si>
  <si>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801 : OŚWIATA I WYCHOWANIE</t>
  </si>
  <si>
    <t>Dział 851 : OCHRONA ZDROWIA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</si>
  <si>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</si>
  <si>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</si>
  <si>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</si>
  <si>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</si>
  <si>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</si>
  <si>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</si>
  <si>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</si>
  <si>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</si>
  <si>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</si>
  <si>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</si>
  <si>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</si>
  <si>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3.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</si>
  <si>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</si>
  <si>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</si>
  <si>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</si>
  <si>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</si>
  <si>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</si>
  <si>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</si>
  <si>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</si>
  <si>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</si>
  <si>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</si>
  <si>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Przebudowa i nadbudowa budynku świetlicy i remizy strażackiej OSP w Grzymalinie (fundusz sołecki 9.777,82zł)</t>
  </si>
  <si>
    <t>Rozbudowa placu zabaw w Kochlicach (zakup urządzeń rekreacyjnych i ogrodzenie terenu) - fundusz sołecki</t>
  </si>
  <si>
    <t>Dział 630 : TURYSTYKA</t>
  </si>
  <si>
    <t>Rozdział 63095 : Pozostała działalność</t>
  </si>
  <si>
    <t>Planowane wydatki w roku 2013    (od 6 do 9)</t>
  </si>
  <si>
    <t>Dokończenie prac remontowych budynku świetlicy m.in. wymiana centralnego ogrzewania (fundusz sołecki Miłkowice)</t>
  </si>
  <si>
    <t>Remont chodnika w miejscowości Siedliska (fundusz sołecki 10.382,17)</t>
  </si>
  <si>
    <t>Wykupy i przejęcia gruntów na mienie komunalne</t>
  </si>
  <si>
    <t>Remont świetlicy wiejskiej i remizy OSP w Rzeszotarach (fundusz sołecki 11.000)</t>
  </si>
  <si>
    <t xml:space="preserve">Budowa ciągu rowerowo pieszego w Miłkowicach </t>
  </si>
  <si>
    <t>Budowa chodnika z kanalizacją deszczową w miejscowości Miłkowice w ciągu drogi powiatowej nr 2210D na odcinku od km 5+415 do km 5+740, obiekt: Budowa nawierzchni chodnika</t>
  </si>
  <si>
    <t>planowana realizacja ze środkami z UE</t>
  </si>
  <si>
    <t>Utworzenie św. wiejskiej z segmentów kontenerowych w Goślinowie</t>
  </si>
  <si>
    <t>Remont drogi powiatowej nr 2214D (ul.Niedźwiedzicka) wraz z odwodnieniem w miejscowości Milkowice</t>
  </si>
  <si>
    <t>Przebudowa drogi dojazdowej do gruntow rolnych Kochlice II</t>
  </si>
  <si>
    <t>Dział 750 ADMINISTRACJA PUBLICZNA</t>
  </si>
  <si>
    <t>Rozdział 75023: Urzędy gmin (miast i miast na prawach powiatu)</t>
  </si>
  <si>
    <t>Remont dachu oraz części pomieszczeń w budynku Urzędu Gminy w Miłkowicach</t>
  </si>
  <si>
    <t xml:space="preserve">Koncepcja przebudowy gospodarki cieplnej dla Szkolno-Gimnazjalnego Zespołu Szkół w Miłkowicach </t>
  </si>
  <si>
    <t>Rozdział 80101 : Szkoły podstawowe</t>
  </si>
  <si>
    <t>Budowa miejsc rekreacji plenerowej w miejscowościach Ulesie i Rzeszotary</t>
  </si>
  <si>
    <t xml:space="preserve">Budowa kotlowni weglowej wraz z przyłaczeniem do istniejącej instalacji centralnego ogrzewania w budynku wiejskiej świetlicy środowiskowej w Gniewomierowicach </t>
  </si>
  <si>
    <t>Rozdział 85154 : Przeciwdziałanie alkoholizmowi</t>
  </si>
  <si>
    <t xml:space="preserve">4. </t>
  </si>
  <si>
    <t xml:space="preserve">Budowa zatoki postojowej w miejscowości Siedliska </t>
  </si>
  <si>
    <t>Zakup dyfuzorów do oczyszczalni ścieków w Milkowicach</t>
  </si>
  <si>
    <t>Budowa hydroforni wraz ze zbiornikiem retencyjnym w miejscowości Grzymalin</t>
  </si>
  <si>
    <t xml:space="preserve">Załacznik nr  2 do Uchwaly nrXXXVIII/218/2013  Rady Gminy  Milkowice z dnia 18 .07.2013r. 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</si>
</sst>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color indexed="8"/>
      <name val="Arial"/>
      <family val="0"/>
    </font>
    <font>
      <i/>
      <sz val="8.5"/>
      <name val="Arial"/>
      <family val="2"/>
    </font>
    <font>
      <sz val="11"/>
      <color indexed="10"/>
      <name val="Arial"/>
      <family val="2"/>
    </font>
    <font>
      <i/>
      <sz val="8.5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3" fontId="21" fillId="0" borderId="0" xfId="53" applyNumberFormat="1" applyFont="1">
      <alignment/>
      <protection/>
    </xf>
    <xf numFmtId="0" fontId="22" fillId="0" borderId="0" xfId="53" applyFont="1" applyAlignment="1">
      <alignment horizontal="right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vertical="center" wrapText="1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23" fillId="0" borderId="14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3" fontId="30" fillId="0" borderId="16" xfId="53" applyNumberFormat="1" applyFont="1" applyFill="1" applyBorder="1" applyAlignment="1">
      <alignment vertical="center" wrapText="1"/>
      <protection/>
    </xf>
    <xf numFmtId="3" fontId="30" fillId="0" borderId="17" xfId="53" applyNumberFormat="1" applyFont="1" applyFill="1" applyBorder="1" applyAlignment="1">
      <alignment vertical="center" wrapText="1"/>
      <protection/>
    </xf>
    <xf numFmtId="0" fontId="1" fillId="0" borderId="18" xfId="53" applyFont="1" applyFill="1" applyBorder="1" applyAlignment="1">
      <alignment vertical="center" wrapText="1"/>
      <protection/>
    </xf>
    <xf numFmtId="3" fontId="21" fillId="0" borderId="18" xfId="53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vertical="center" wrapText="1"/>
      <protection/>
    </xf>
    <xf numFmtId="3" fontId="21" fillId="0" borderId="18" xfId="55" applyNumberFormat="1" applyFont="1" applyFill="1" applyBorder="1" applyAlignment="1">
      <alignment vertical="center" wrapText="1"/>
      <protection/>
    </xf>
    <xf numFmtId="3" fontId="31" fillId="0" borderId="19" xfId="55" applyNumberFormat="1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3" fontId="21" fillId="0" borderId="20" xfId="53" applyNumberFormat="1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3" fontId="21" fillId="0" borderId="12" xfId="53" applyNumberFormat="1" applyFont="1" applyFill="1" applyBorder="1" applyAlignment="1">
      <alignment vertical="center" wrapText="1"/>
      <protection/>
    </xf>
    <xf numFmtId="3" fontId="21" fillId="0" borderId="21" xfId="53" applyNumberFormat="1" applyFont="1" applyFill="1" applyBorder="1" applyAlignment="1">
      <alignment vertical="center" wrapText="1"/>
      <protection/>
    </xf>
    <xf numFmtId="0" fontId="1" fillId="0" borderId="20" xfId="55" applyFont="1" applyFill="1" applyBorder="1" applyAlignment="1">
      <alignment horizontal="left" vertical="center" wrapText="1"/>
      <protection/>
    </xf>
    <xf numFmtId="3" fontId="21" fillId="0" borderId="20" xfId="55" applyNumberFormat="1" applyFont="1" applyFill="1" applyBorder="1" applyAlignment="1">
      <alignment vertical="center" wrapText="1"/>
      <protection/>
    </xf>
    <xf numFmtId="3" fontId="32" fillId="0" borderId="18" xfId="55" applyNumberFormat="1" applyFont="1" applyFill="1" applyBorder="1" applyAlignment="1">
      <alignment vertical="center" wrapText="1"/>
      <protection/>
    </xf>
    <xf numFmtId="3" fontId="23" fillId="0" borderId="13" xfId="52" applyNumberFormat="1" applyFont="1" applyFill="1" applyBorder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3" fontId="30" fillId="0" borderId="15" xfId="52" applyNumberFormat="1" applyFont="1" applyFill="1" applyBorder="1" applyAlignment="1">
      <alignment vertical="center" wrapText="1"/>
      <protection/>
    </xf>
    <xf numFmtId="3" fontId="31" fillId="0" borderId="20" xfId="53" applyNumberFormat="1" applyFont="1" applyFill="1" applyBorder="1" applyAlignment="1">
      <alignment vertical="center" wrapText="1"/>
      <protection/>
    </xf>
    <xf numFmtId="3" fontId="31" fillId="0" borderId="18" xfId="53" applyNumberFormat="1" applyFont="1" applyFill="1" applyBorder="1" applyAlignment="1">
      <alignment vertical="center" wrapText="1"/>
      <protection/>
    </xf>
    <xf numFmtId="3" fontId="30" fillId="0" borderId="16" xfId="55" applyNumberFormat="1" applyFont="1" applyFill="1" applyBorder="1" applyAlignment="1">
      <alignment vertical="center" wrapText="1"/>
      <protection/>
    </xf>
    <xf numFmtId="3" fontId="30" fillId="0" borderId="15" xfId="55" applyNumberFormat="1" applyFont="1" applyFill="1" applyBorder="1" applyAlignment="1">
      <alignment vertical="center" wrapText="1"/>
      <protection/>
    </xf>
    <xf numFmtId="3" fontId="30" fillId="0" borderId="22" xfId="53" applyNumberFormat="1" applyFont="1" applyFill="1" applyBorder="1" applyAlignment="1">
      <alignment vertical="center" wrapText="1"/>
      <protection/>
    </xf>
    <xf numFmtId="3" fontId="31" fillId="0" borderId="20" xfId="53" applyNumberFormat="1" applyFont="1" applyFill="1" applyBorder="1" applyAlignment="1">
      <alignment horizontal="left" vertical="center" wrapText="1"/>
      <protection/>
    </xf>
    <xf numFmtId="3" fontId="30" fillId="0" borderId="23" xfId="53" applyNumberFormat="1" applyFont="1" applyFill="1" applyBorder="1" applyAlignment="1">
      <alignment vertical="center" wrapText="1"/>
      <protection/>
    </xf>
    <xf numFmtId="0" fontId="34" fillId="0" borderId="0" xfId="53" applyFont="1" applyAlignment="1">
      <alignment vertical="top"/>
      <protection/>
    </xf>
    <xf numFmtId="0" fontId="23" fillId="0" borderId="0" xfId="53" applyFont="1" applyAlignment="1">
      <alignment vertical="center" wrapText="1"/>
      <protection/>
    </xf>
    <xf numFmtId="3" fontId="23" fillId="0" borderId="0" xfId="53" applyNumberFormat="1" applyFont="1" applyBorder="1" applyAlignment="1">
      <alignment vertical="center" wrapText="1"/>
      <protection/>
    </xf>
    <xf numFmtId="3" fontId="18" fillId="0" borderId="0" xfId="53" applyNumberFormat="1" applyFont="1">
      <alignment/>
      <protection/>
    </xf>
    <xf numFmtId="3" fontId="35" fillId="0" borderId="0" xfId="53" applyNumberFormat="1" applyFont="1" applyAlignment="1">
      <alignment horizontal="right"/>
      <protection/>
    </xf>
    <xf numFmtId="0" fontId="36" fillId="0" borderId="0" xfId="53" applyFont="1">
      <alignment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23" fillId="0" borderId="25" xfId="54" applyNumberFormat="1" applyFont="1" applyFill="1" applyBorder="1" applyAlignment="1">
      <alignment vertical="center" wrapText="1"/>
      <protection/>
    </xf>
    <xf numFmtId="3" fontId="1" fillId="0" borderId="26" xfId="54" applyNumberFormat="1" applyFont="1" applyFill="1" applyBorder="1" applyAlignment="1">
      <alignment horizontal="center" vertical="center" wrapText="1"/>
      <protection/>
    </xf>
    <xf numFmtId="3" fontId="30" fillId="0" borderId="16" xfId="54" applyNumberFormat="1" applyFont="1" applyFill="1" applyBorder="1" applyAlignment="1">
      <alignment vertical="center" wrapText="1"/>
      <protection/>
    </xf>
    <xf numFmtId="3" fontId="30" fillId="0" borderId="17" xfId="54" applyNumberFormat="1" applyFont="1" applyFill="1" applyBorder="1" applyAlignment="1">
      <alignment vertical="center" wrapText="1"/>
      <protection/>
    </xf>
    <xf numFmtId="0" fontId="1" fillId="0" borderId="20" xfId="54" applyFont="1" applyFill="1" applyBorder="1" applyAlignment="1">
      <alignment horizontal="left" vertical="center" wrapText="1"/>
      <protection/>
    </xf>
    <xf numFmtId="3" fontId="21" fillId="0" borderId="20" xfId="54" applyNumberFormat="1" applyFont="1" applyFill="1" applyBorder="1" applyAlignment="1">
      <alignment vertical="center" wrapText="1"/>
      <protection/>
    </xf>
    <xf numFmtId="0" fontId="1" fillId="0" borderId="18" xfId="54" applyFont="1" applyFill="1" applyBorder="1" applyAlignment="1">
      <alignment vertical="center" wrapText="1"/>
      <protection/>
    </xf>
    <xf numFmtId="3" fontId="32" fillId="0" borderId="20" xfId="56" applyNumberFormat="1" applyFont="1" applyFill="1" applyBorder="1" applyAlignment="1">
      <alignment vertical="center" wrapText="1"/>
      <protection/>
    </xf>
    <xf numFmtId="3" fontId="31" fillId="0" borderId="20" xfId="56" applyNumberFormat="1" applyFont="1" applyFill="1" applyBorder="1" applyAlignment="1">
      <alignment horizontal="left" vertical="center" wrapText="1"/>
      <protection/>
    </xf>
    <xf numFmtId="3" fontId="30" fillId="0" borderId="15" xfId="54" applyNumberFormat="1" applyFont="1" applyFill="1" applyBorder="1" applyAlignment="1">
      <alignment vertical="center" wrapText="1"/>
      <protection/>
    </xf>
    <xf numFmtId="3" fontId="30" fillId="0" borderId="22" xfId="54" applyNumberFormat="1" applyFont="1" applyFill="1" applyBorder="1" applyAlignment="1">
      <alignment vertical="center" wrapText="1"/>
      <protection/>
    </xf>
    <xf numFmtId="3" fontId="31" fillId="0" borderId="20" xfId="54" applyNumberFormat="1" applyFont="1" applyFill="1" applyBorder="1" applyAlignment="1">
      <alignment horizontal="left"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0" fontId="1" fillId="0" borderId="27" xfId="53" applyFont="1" applyFill="1" applyBorder="1" applyAlignment="1">
      <alignment vertical="center" wrapText="1"/>
      <protection/>
    </xf>
    <xf numFmtId="3" fontId="30" fillId="0" borderId="28" xfId="53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4" fontId="21" fillId="0" borderId="20" xfId="53" applyNumberFormat="1" applyFont="1" applyFill="1" applyBorder="1" applyAlignment="1">
      <alignment vertical="center" wrapText="1"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4" fontId="30" fillId="0" borderId="15" xfId="52" applyNumberFormat="1" applyFont="1" applyFill="1" applyBorder="1" applyAlignment="1">
      <alignment vertical="center" wrapText="1"/>
      <protection/>
    </xf>
    <xf numFmtId="0" fontId="1" fillId="0" borderId="29" xfId="55" applyFont="1" applyFill="1" applyBorder="1" applyAlignment="1">
      <alignment vertical="center" wrapText="1"/>
      <protection/>
    </xf>
    <xf numFmtId="3" fontId="21" fillId="0" borderId="29" xfId="55" applyNumberFormat="1" applyFont="1" applyFill="1" applyBorder="1" applyAlignment="1">
      <alignment vertical="center" wrapText="1"/>
      <protection/>
    </xf>
    <xf numFmtId="3" fontId="31" fillId="0" borderId="29" xfId="55" applyNumberFormat="1" applyFont="1" applyFill="1" applyBorder="1" applyAlignment="1">
      <alignment horizontal="left" vertical="center" wrapText="1"/>
      <protection/>
    </xf>
    <xf numFmtId="4" fontId="30" fillId="0" borderId="30" xfId="53" applyNumberFormat="1" applyFont="1" applyFill="1" applyBorder="1" applyAlignment="1">
      <alignment vertical="center" wrapText="1"/>
      <protection/>
    </xf>
    <xf numFmtId="3" fontId="30" fillId="0" borderId="30" xfId="53" applyNumberFormat="1" applyFont="1" applyFill="1" applyBorder="1" applyAlignment="1">
      <alignment vertical="center" wrapText="1"/>
      <protection/>
    </xf>
    <xf numFmtId="3" fontId="30" fillId="0" borderId="31" xfId="53" applyNumberFormat="1" applyFont="1" applyFill="1" applyBorder="1" applyAlignment="1">
      <alignment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4" fontId="20" fillId="0" borderId="0" xfId="53" applyNumberFormat="1" applyFont="1" applyAlignment="1">
      <alignment/>
      <protection/>
    </xf>
    <xf numFmtId="4" fontId="21" fillId="0" borderId="0" xfId="53" applyNumberFormat="1" applyFont="1" applyAlignment="1">
      <alignment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8" fillId="0" borderId="0" xfId="53" applyNumberFormat="1" applyFont="1" applyFill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4" fontId="21" fillId="0" borderId="0" xfId="55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Alignment="1">
      <alignment vertical="center" wrapText="1"/>
      <protection/>
    </xf>
    <xf numFmtId="4" fontId="18" fillId="0" borderId="0" xfId="53" applyNumberFormat="1" applyFont="1" applyAlignment="1">
      <alignment/>
      <protection/>
    </xf>
    <xf numFmtId="0" fontId="1" fillId="0" borderId="32" xfId="55" applyFont="1" applyFill="1" applyBorder="1" applyAlignment="1">
      <alignment horizontal="left" vertical="center" wrapText="1"/>
      <protection/>
    </xf>
    <xf numFmtId="4" fontId="21" fillId="0" borderId="33" xfId="55" applyNumberFormat="1" applyFont="1" applyFill="1" applyBorder="1" applyAlignment="1">
      <alignment vertical="center" wrapText="1"/>
      <protection/>
    </xf>
    <xf numFmtId="3" fontId="21" fillId="0" borderId="33" xfId="55" applyNumberFormat="1" applyFont="1" applyFill="1" applyBorder="1" applyAlignment="1">
      <alignment vertical="center" wrapText="1"/>
      <protection/>
    </xf>
    <xf numFmtId="3" fontId="32" fillId="0" borderId="33" xfId="55" applyNumberFormat="1" applyFont="1" applyFill="1" applyBorder="1" applyAlignment="1">
      <alignment vertical="center" wrapText="1"/>
      <protection/>
    </xf>
    <xf numFmtId="0" fontId="23" fillId="0" borderId="34" xfId="53" applyFont="1" applyFill="1" applyBorder="1" applyAlignment="1">
      <alignment horizontal="center" vertical="center" wrapText="1"/>
      <protection/>
    </xf>
    <xf numFmtId="0" fontId="28" fillId="0" borderId="35" xfId="53" applyFont="1" applyFill="1" applyBorder="1" applyAlignment="1">
      <alignment horizontal="center" vertical="center" wrapText="1"/>
      <protection/>
    </xf>
    <xf numFmtId="0" fontId="29" fillId="0" borderId="36" xfId="53" applyFont="1" applyFill="1" applyBorder="1" applyAlignment="1">
      <alignment horizontal="center" vertical="center" wrapText="1"/>
      <protection/>
    </xf>
    <xf numFmtId="3" fontId="1" fillId="0" borderId="37" xfId="53" applyNumberFormat="1" applyFont="1" applyFill="1" applyBorder="1" applyAlignment="1">
      <alignment vertical="center" wrapText="1"/>
      <protection/>
    </xf>
    <xf numFmtId="3" fontId="1" fillId="0" borderId="38" xfId="53" applyNumberFormat="1" applyFont="1" applyFill="1" applyBorder="1" applyAlignment="1">
      <alignment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35" xfId="53" applyFont="1" applyFill="1" applyBorder="1" applyAlignment="1">
      <alignment horizontal="center" vertical="center" wrapText="1"/>
      <protection/>
    </xf>
    <xf numFmtId="3" fontId="1" fillId="0" borderId="41" xfId="54" applyNumberFormat="1" applyFont="1" applyFill="1" applyBorder="1" applyAlignment="1">
      <alignment horizontal="center" vertical="center" wrapText="1"/>
      <protection/>
    </xf>
    <xf numFmtId="0" fontId="1" fillId="0" borderId="39" xfId="54" applyFont="1" applyFill="1" applyBorder="1" applyAlignment="1">
      <alignment horizontal="center" vertical="center" wrapText="1"/>
      <protection/>
    </xf>
    <xf numFmtId="3" fontId="1" fillId="0" borderId="36" xfId="54" applyNumberFormat="1" applyFont="1" applyFill="1" applyBorder="1" applyAlignment="1">
      <alignment horizontal="center" vertical="center" wrapText="1"/>
      <protection/>
    </xf>
    <xf numFmtId="3" fontId="1" fillId="0" borderId="42" xfId="53" applyNumberFormat="1" applyFont="1" applyFill="1" applyBorder="1" applyAlignment="1">
      <alignment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3" fontId="1" fillId="0" borderId="44" xfId="53" applyNumberFormat="1" applyFont="1" applyFill="1" applyBorder="1" applyAlignment="1">
      <alignment vertical="center" wrapText="1"/>
      <protection/>
    </xf>
    <xf numFmtId="3" fontId="1" fillId="0" borderId="45" xfId="53" applyNumberFormat="1" applyFont="1" applyFill="1" applyBorder="1" applyAlignment="1">
      <alignment vertical="center" wrapText="1"/>
      <protection/>
    </xf>
    <xf numFmtId="0" fontId="1" fillId="0" borderId="39" xfId="55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 wrapText="1"/>
      <protection/>
    </xf>
    <xf numFmtId="0" fontId="1" fillId="0" borderId="38" xfId="53" applyFont="1" applyFill="1" applyBorder="1" applyAlignment="1">
      <alignment vertical="center" wrapText="1"/>
      <protection/>
    </xf>
    <xf numFmtId="0" fontId="1" fillId="0" borderId="37" xfId="53" applyFont="1" applyFill="1" applyBorder="1" applyAlignment="1">
      <alignment vertical="center" wrapText="1"/>
      <protection/>
    </xf>
    <xf numFmtId="3" fontId="30" fillId="0" borderId="38" xfId="55" applyNumberFormat="1" applyFont="1" applyFill="1" applyBorder="1" applyAlignment="1">
      <alignment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0" fontId="1" fillId="0" borderId="47" xfId="55" applyFont="1" applyFill="1" applyBorder="1" applyAlignment="1">
      <alignment horizontal="center" vertical="center" wrapText="1"/>
      <protection/>
    </xf>
    <xf numFmtId="3" fontId="30" fillId="0" borderId="38" xfId="53" applyNumberFormat="1" applyFont="1" applyFill="1" applyBorder="1" applyAlignment="1">
      <alignment vertical="center" wrapText="1"/>
      <protection/>
    </xf>
    <xf numFmtId="3" fontId="1" fillId="0" borderId="47" xfId="53" applyNumberFormat="1" applyFont="1" applyFill="1" applyBorder="1" applyAlignment="1">
      <alignment vertical="center" wrapText="1"/>
      <protection/>
    </xf>
    <xf numFmtId="3" fontId="30" fillId="0" borderId="38" xfId="54" applyNumberFormat="1" applyFont="1" applyFill="1" applyBorder="1" applyAlignment="1">
      <alignment horizontal="center" vertical="center" wrapText="1"/>
      <protection/>
    </xf>
    <xf numFmtId="3" fontId="1" fillId="0" borderId="47" xfId="54" applyNumberFormat="1" applyFont="1" applyFill="1" applyBorder="1" applyAlignment="1">
      <alignment horizontal="center" vertical="center" wrapText="1"/>
      <protection/>
    </xf>
    <xf numFmtId="0" fontId="1" fillId="0" borderId="40" xfId="53" applyFont="1" applyFill="1" applyBorder="1" applyAlignment="1">
      <alignment horizontal="center" vertical="center" wrapText="1"/>
      <protection/>
    </xf>
    <xf numFmtId="3" fontId="30" fillId="0" borderId="41" xfId="53" applyNumberFormat="1" applyFont="1" applyFill="1" applyBorder="1" applyAlignment="1">
      <alignment vertical="center" wrapText="1"/>
      <protection/>
    </xf>
    <xf numFmtId="0" fontId="23" fillId="0" borderId="48" xfId="53" applyFont="1" applyFill="1" applyBorder="1" applyAlignment="1">
      <alignment vertical="center" wrapText="1"/>
      <protection/>
    </xf>
    <xf numFmtId="0" fontId="23" fillId="0" borderId="49" xfId="53" applyFont="1" applyFill="1" applyBorder="1" applyAlignment="1">
      <alignment horizontal="center" vertical="center" wrapText="1"/>
      <protection/>
    </xf>
    <xf numFmtId="4" fontId="23" fillId="0" borderId="49" xfId="53" applyNumberFormat="1" applyFont="1" applyFill="1" applyBorder="1" applyAlignment="1">
      <alignment vertical="center" wrapText="1"/>
      <protection/>
    </xf>
    <xf numFmtId="3" fontId="23" fillId="0" borderId="50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>
      <alignment/>
      <protection/>
    </xf>
    <xf numFmtId="4" fontId="19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Alignment="1">
      <alignment horizontal="right" vertical="center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4" fontId="30" fillId="0" borderId="0" xfId="55" applyNumberFormat="1" applyFont="1" applyFill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4" fontId="30" fillId="0" borderId="0" xfId="53" applyNumberFormat="1" applyFont="1" applyFill="1" applyBorder="1" applyAlignment="1">
      <alignment vertical="center" wrapText="1"/>
      <protection/>
    </xf>
    <xf numFmtId="4" fontId="30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Border="1" applyAlignment="1">
      <alignment vertical="center" wrapText="1"/>
      <protection/>
    </xf>
    <xf numFmtId="4" fontId="21" fillId="0" borderId="0" xfId="53" applyNumberFormat="1" applyFont="1">
      <alignment/>
      <protection/>
    </xf>
    <xf numFmtId="4" fontId="28" fillId="0" borderId="12" xfId="53" applyNumberFormat="1" applyFont="1" applyFill="1" applyBorder="1" applyAlignment="1">
      <alignment horizontal="center" vertical="center" wrapText="1"/>
      <protection/>
    </xf>
    <xf numFmtId="4" fontId="29" fillId="0" borderId="12" xfId="53" applyNumberFormat="1" applyFont="1" applyFill="1" applyBorder="1" applyAlignment="1">
      <alignment horizontal="center" vertical="center" wrapText="1"/>
      <protection/>
    </xf>
    <xf numFmtId="4" fontId="21" fillId="0" borderId="18" xfId="53" applyNumberFormat="1" applyFont="1" applyFill="1" applyBorder="1" applyAlignment="1">
      <alignment vertical="center" wrapText="1"/>
      <protection/>
    </xf>
    <xf numFmtId="4" fontId="21" fillId="0" borderId="18" xfId="55" applyNumberFormat="1" applyFont="1" applyFill="1" applyBorder="1" applyAlignment="1">
      <alignment vertical="center" wrapText="1"/>
      <protection/>
    </xf>
    <xf numFmtId="4" fontId="21" fillId="0" borderId="12" xfId="53" applyNumberFormat="1" applyFont="1" applyFill="1" applyBorder="1" applyAlignment="1">
      <alignment vertical="center" wrapText="1"/>
      <protection/>
    </xf>
    <xf numFmtId="4" fontId="21" fillId="0" borderId="21" xfId="53" applyNumberFormat="1" applyFont="1" applyFill="1" applyBorder="1" applyAlignment="1">
      <alignment vertical="center" wrapText="1"/>
      <protection/>
    </xf>
    <xf numFmtId="4" fontId="23" fillId="0" borderId="24" xfId="54" applyNumberFormat="1" applyFont="1" applyFill="1" applyBorder="1" applyAlignment="1">
      <alignment vertical="center" wrapText="1"/>
      <protection/>
    </xf>
    <xf numFmtId="4" fontId="30" fillId="0" borderId="16" xfId="54" applyNumberFormat="1" applyFont="1" applyFill="1" applyBorder="1" applyAlignment="1">
      <alignment vertical="center" wrapText="1"/>
      <protection/>
    </xf>
    <xf numFmtId="4" fontId="21" fillId="0" borderId="18" xfId="54" applyNumberFormat="1" applyFont="1" applyFill="1" applyBorder="1" applyAlignment="1">
      <alignment vertical="center" wrapText="1"/>
      <protection/>
    </xf>
    <xf numFmtId="4" fontId="21" fillId="0" borderId="20" xfId="54" applyNumberFormat="1" applyFont="1" applyFill="1" applyBorder="1" applyAlignment="1">
      <alignment vertical="center" wrapText="1"/>
      <protection/>
    </xf>
    <xf numFmtId="4" fontId="21" fillId="0" borderId="19" xfId="54" applyNumberFormat="1" applyFont="1" applyFill="1" applyBorder="1" applyAlignment="1">
      <alignment vertical="center" wrapText="1"/>
      <protection/>
    </xf>
    <xf numFmtId="4" fontId="33" fillId="0" borderId="51" xfId="55" applyNumberFormat="1" applyFont="1" applyFill="1" applyBorder="1" applyAlignment="1">
      <alignment vertical="center" wrapText="1"/>
      <protection/>
    </xf>
    <xf numFmtId="4" fontId="33" fillId="0" borderId="33" xfId="55" applyNumberFormat="1" applyFont="1" applyFill="1" applyBorder="1" applyAlignment="1">
      <alignment vertical="center" wrapText="1"/>
      <protection/>
    </xf>
    <xf numFmtId="4" fontId="30" fillId="0" borderId="23" xfId="53" applyNumberFormat="1" applyFont="1" applyFill="1" applyBorder="1" applyAlignment="1">
      <alignment vertical="center" wrapText="1"/>
      <protection/>
    </xf>
    <xf numFmtId="4" fontId="33" fillId="0" borderId="20" xfId="55" applyNumberFormat="1" applyFont="1" applyFill="1" applyBorder="1" applyAlignment="1">
      <alignment vertical="center" wrapText="1"/>
      <protection/>
    </xf>
    <xf numFmtId="4" fontId="21" fillId="0" borderId="20" xfId="55" applyNumberFormat="1" applyFont="1" applyFill="1" applyBorder="1" applyAlignment="1">
      <alignment vertical="center" wrapText="1"/>
      <protection/>
    </xf>
    <xf numFmtId="4" fontId="30" fillId="0" borderId="16" xfId="53" applyNumberFormat="1" applyFont="1" applyFill="1" applyBorder="1" applyAlignment="1">
      <alignment vertical="center" wrapText="1"/>
      <protection/>
    </xf>
    <xf numFmtId="4" fontId="30" fillId="0" borderId="16" xfId="55" applyNumberFormat="1" applyFont="1" applyFill="1" applyBorder="1" applyAlignment="1">
      <alignment vertical="center" wrapText="1"/>
      <protection/>
    </xf>
    <xf numFmtId="4" fontId="21" fillId="0" borderId="29" xfId="55" applyNumberFormat="1" applyFont="1" applyFill="1" applyBorder="1" applyAlignment="1">
      <alignment vertical="center" wrapText="1"/>
      <protection/>
    </xf>
    <xf numFmtId="4" fontId="21" fillId="0" borderId="52" xfId="55" applyNumberFormat="1" applyFont="1" applyFill="1" applyBorder="1" applyAlignment="1">
      <alignment vertical="center" wrapText="1"/>
      <protection/>
    </xf>
    <xf numFmtId="4" fontId="21" fillId="0" borderId="19" xfId="53" applyNumberFormat="1" applyFont="1" applyFill="1" applyBorder="1" applyAlignment="1">
      <alignment vertical="center" wrapText="1"/>
      <protection/>
    </xf>
    <xf numFmtId="4" fontId="30" fillId="0" borderId="15" xfId="54" applyNumberFormat="1" applyFont="1" applyFill="1" applyBorder="1" applyAlignment="1">
      <alignment vertical="center" wrapText="1"/>
      <protection/>
    </xf>
    <xf numFmtId="4" fontId="28" fillId="0" borderId="27" xfId="53" applyNumberFormat="1" applyFont="1" applyFill="1" applyBorder="1" applyAlignment="1">
      <alignment horizontal="center" vertical="center" wrapText="1"/>
      <protection/>
    </xf>
    <xf numFmtId="4" fontId="29" fillId="0" borderId="27" xfId="53" applyNumberFormat="1" applyFont="1" applyFill="1" applyBorder="1" applyAlignment="1">
      <alignment horizontal="center" vertical="center" wrapText="1"/>
      <protection/>
    </xf>
    <xf numFmtId="4" fontId="37" fillId="0" borderId="0" xfId="53" applyNumberFormat="1" applyFont="1">
      <alignment/>
      <protection/>
    </xf>
    <xf numFmtId="4" fontId="43" fillId="0" borderId="32" xfId="53" applyNumberFormat="1" applyFont="1" applyFill="1" applyBorder="1" applyAlignment="1">
      <alignment vertical="center" wrapText="1"/>
      <protection/>
    </xf>
    <xf numFmtId="3" fontId="43" fillId="0" borderId="32" xfId="53" applyNumberFormat="1" applyFont="1" applyFill="1" applyBorder="1" applyAlignment="1">
      <alignment vertical="center" wrapText="1"/>
      <protection/>
    </xf>
    <xf numFmtId="4" fontId="43" fillId="0" borderId="0" xfId="53" applyNumberFormat="1" applyFont="1" applyFill="1" applyAlignment="1">
      <alignment vertical="center" wrapText="1"/>
      <protection/>
    </xf>
    <xf numFmtId="0" fontId="43" fillId="0" borderId="0" xfId="53" applyFont="1" applyFill="1" applyAlignment="1">
      <alignment vertical="center" wrapText="1"/>
      <protection/>
    </xf>
    <xf numFmtId="0" fontId="33" fillId="0" borderId="53" xfId="55" applyFont="1" applyFill="1" applyBorder="1" applyAlignment="1">
      <alignment horizontal="center" vertical="center" wrapText="1"/>
      <protection/>
    </xf>
    <xf numFmtId="0" fontId="33" fillId="0" borderId="51" xfId="55" applyFont="1" applyFill="1" applyBorder="1" applyAlignment="1">
      <alignment horizontal="left" vertical="center" wrapText="1"/>
      <protection/>
    </xf>
    <xf numFmtId="4" fontId="43" fillId="0" borderId="51" xfId="55" applyNumberFormat="1" applyFont="1" applyFill="1" applyBorder="1" applyAlignment="1">
      <alignment vertical="center" wrapText="1"/>
      <protection/>
    </xf>
    <xf numFmtId="3" fontId="43" fillId="0" borderId="51" xfId="55" applyNumberFormat="1" applyFont="1" applyFill="1" applyBorder="1" applyAlignment="1">
      <alignment vertical="center" wrapText="1"/>
      <protection/>
    </xf>
    <xf numFmtId="3" fontId="46" fillId="0" borderId="51" xfId="55" applyNumberFormat="1" applyFont="1" applyFill="1" applyBorder="1" applyAlignment="1">
      <alignment vertical="center" wrapText="1"/>
      <protection/>
    </xf>
    <xf numFmtId="3" fontId="33" fillId="0" borderId="54" xfId="53" applyNumberFormat="1" applyFont="1" applyFill="1" applyBorder="1" applyAlignment="1">
      <alignment vertical="center" wrapText="1"/>
      <protection/>
    </xf>
    <xf numFmtId="4" fontId="33" fillId="0" borderId="0" xfId="53" applyNumberFormat="1" applyFont="1" applyFill="1" applyBorder="1" applyAlignment="1">
      <alignment vertical="center" wrapText="1"/>
      <protection/>
    </xf>
    <xf numFmtId="4" fontId="43" fillId="0" borderId="0" xfId="55" applyNumberFormat="1" applyFont="1" applyFill="1" applyAlignment="1">
      <alignment vertical="center" wrapText="1"/>
      <protection/>
    </xf>
    <xf numFmtId="0" fontId="43" fillId="0" borderId="0" xfId="55" applyFont="1" applyFill="1" applyAlignment="1">
      <alignment vertical="center" wrapText="1"/>
      <protection/>
    </xf>
    <xf numFmtId="0" fontId="33" fillId="0" borderId="55" xfId="53" applyFont="1" applyFill="1" applyBorder="1" applyAlignment="1">
      <alignment horizontal="center" vertical="center" wrapText="1"/>
      <protection/>
    </xf>
    <xf numFmtId="0" fontId="33" fillId="0" borderId="56" xfId="53" applyFont="1" applyFill="1" applyBorder="1" applyAlignment="1">
      <alignment vertical="center" wrapText="1"/>
      <protection/>
    </xf>
    <xf numFmtId="3" fontId="45" fillId="0" borderId="32" xfId="53" applyNumberFormat="1" applyFont="1" applyFill="1" applyBorder="1" applyAlignment="1">
      <alignment vertical="center" wrapText="1"/>
      <protection/>
    </xf>
    <xf numFmtId="0" fontId="33" fillId="0" borderId="57" xfId="53" applyFont="1" applyFill="1" applyBorder="1" applyAlignment="1">
      <alignment horizontal="center" vertical="center" wrapText="1"/>
      <protection/>
    </xf>
    <xf numFmtId="4" fontId="33" fillId="0" borderId="0" xfId="53" applyNumberFormat="1" applyFont="1" applyFill="1" applyBorder="1" applyAlignment="1">
      <alignment horizontal="center" vertical="center" wrapText="1"/>
      <protection/>
    </xf>
    <xf numFmtId="0" fontId="33" fillId="0" borderId="39" xfId="53" applyFont="1" applyFill="1" applyBorder="1" applyAlignment="1">
      <alignment horizontal="center" vertical="center" wrapText="1"/>
      <protection/>
    </xf>
    <xf numFmtId="0" fontId="33" fillId="0" borderId="18" xfId="53" applyFont="1" applyFill="1" applyBorder="1" applyAlignment="1">
      <alignment vertical="center" wrapText="1"/>
      <protection/>
    </xf>
    <xf numFmtId="4" fontId="43" fillId="0" borderId="20" xfId="53" applyNumberFormat="1" applyFont="1" applyFill="1" applyBorder="1" applyAlignment="1">
      <alignment vertical="center" wrapText="1"/>
      <protection/>
    </xf>
    <xf numFmtId="3" fontId="43" fillId="0" borderId="20" xfId="53" applyNumberFormat="1" applyFont="1" applyFill="1" applyBorder="1" applyAlignment="1">
      <alignment vertical="center" wrapText="1"/>
      <protection/>
    </xf>
    <xf numFmtId="3" fontId="44" fillId="0" borderId="20" xfId="56" applyNumberFormat="1" applyFont="1" applyFill="1" applyBorder="1" applyAlignment="1">
      <alignment vertical="center" wrapText="1"/>
      <protection/>
    </xf>
    <xf numFmtId="0" fontId="33" fillId="0" borderId="20" xfId="53" applyFont="1" applyFill="1" applyBorder="1" applyAlignment="1">
      <alignment vertical="center" wrapText="1"/>
      <protection/>
    </xf>
    <xf numFmtId="3" fontId="45" fillId="0" borderId="20" xfId="53" applyNumberFormat="1" applyFont="1" applyFill="1" applyBorder="1" applyAlignment="1">
      <alignment vertical="center" wrapText="1"/>
      <protection/>
    </xf>
    <xf numFmtId="0" fontId="33" fillId="0" borderId="39" xfId="55" applyFont="1" applyFill="1" applyBorder="1" applyAlignment="1">
      <alignment horizontal="center" vertical="center" wrapText="1"/>
      <protection/>
    </xf>
    <xf numFmtId="0" fontId="33" fillId="0" borderId="20" xfId="55" applyFont="1" applyFill="1" applyBorder="1" applyAlignment="1">
      <alignment horizontal="left" vertical="center" wrapText="1"/>
      <protection/>
    </xf>
    <xf numFmtId="4" fontId="43" fillId="0" borderId="18" xfId="55" applyNumberFormat="1" applyFont="1" applyFill="1" applyBorder="1" applyAlignment="1">
      <alignment vertical="center" wrapText="1"/>
      <protection/>
    </xf>
    <xf numFmtId="4" fontId="43" fillId="0" borderId="20" xfId="55" applyNumberFormat="1" applyFont="1" applyFill="1" applyBorder="1" applyAlignment="1">
      <alignment vertical="center" wrapText="1"/>
      <protection/>
    </xf>
    <xf numFmtId="3" fontId="43" fillId="0" borderId="20" xfId="55" applyNumberFormat="1" applyFont="1" applyFill="1" applyBorder="1" applyAlignment="1">
      <alignment vertical="center" wrapText="1"/>
      <protection/>
    </xf>
    <xf numFmtId="4" fontId="33" fillId="0" borderId="0" xfId="54" applyNumberFormat="1" applyFont="1" applyFill="1" applyBorder="1" applyAlignment="1">
      <alignment horizontal="center" vertical="center" wrapText="1"/>
      <protection/>
    </xf>
    <xf numFmtId="0" fontId="33" fillId="0" borderId="39" xfId="54" applyFont="1" applyFill="1" applyBorder="1" applyAlignment="1">
      <alignment horizontal="center" vertical="center" wrapText="1"/>
      <protection/>
    </xf>
    <xf numFmtId="3" fontId="43" fillId="0" borderId="20" xfId="54" applyNumberFormat="1" applyFont="1" applyFill="1" applyBorder="1" applyAlignment="1">
      <alignment vertical="center" wrapText="1"/>
      <protection/>
    </xf>
    <xf numFmtId="3" fontId="45" fillId="0" borderId="20" xfId="56" applyNumberFormat="1" applyFont="1" applyFill="1" applyBorder="1" applyAlignment="1">
      <alignment horizontal="left" vertical="center" wrapText="1"/>
      <protection/>
    </xf>
    <xf numFmtId="3" fontId="33" fillId="0" borderId="36" xfId="54" applyNumberFormat="1" applyFont="1" applyFill="1" applyBorder="1" applyAlignment="1">
      <alignment horizontal="center" vertical="center" wrapText="1"/>
      <protection/>
    </xf>
    <xf numFmtId="4" fontId="43" fillId="0" borderId="0" xfId="54" applyNumberFormat="1" applyFont="1" applyFill="1" applyAlignment="1">
      <alignment vertical="center" wrapText="1"/>
      <protection/>
    </xf>
    <xf numFmtId="0" fontId="43" fillId="0" borderId="0" xfId="54" applyFont="1" applyFill="1" applyAlignment="1">
      <alignment vertical="center" wrapText="1"/>
      <protection/>
    </xf>
    <xf numFmtId="3" fontId="1" fillId="0" borderId="58" xfId="54" applyNumberFormat="1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vertical="center" wrapText="1"/>
      <protection/>
    </xf>
    <xf numFmtId="4" fontId="21" fillId="0" borderId="59" xfId="53" applyNumberFormat="1" applyFont="1" applyFill="1" applyBorder="1" applyAlignment="1">
      <alignment vertical="center" wrapText="1"/>
      <protection/>
    </xf>
    <xf numFmtId="3" fontId="21" fillId="0" borderId="59" xfId="53" applyNumberFormat="1" applyFont="1" applyFill="1" applyBorder="1" applyAlignment="1">
      <alignment vertical="center" wrapText="1"/>
      <protection/>
    </xf>
    <xf numFmtId="3" fontId="1" fillId="0" borderId="41" xfId="53" applyNumberFormat="1" applyFont="1" applyFill="1" applyBorder="1" applyAlignment="1">
      <alignment horizontal="center" vertical="center" wrapText="1"/>
      <protection/>
    </xf>
    <xf numFmtId="0" fontId="1" fillId="0" borderId="60" xfId="53" applyFont="1" applyFill="1" applyBorder="1" applyAlignment="1">
      <alignment horizontal="center" vertical="center" wrapText="1"/>
      <protection/>
    </xf>
    <xf numFmtId="0" fontId="1" fillId="0" borderId="61" xfId="56" applyFont="1" applyFill="1" applyBorder="1" applyAlignment="1">
      <alignment horizontal="center" vertical="center" wrapText="1"/>
      <protection/>
    </xf>
    <xf numFmtId="0" fontId="1" fillId="0" borderId="62" xfId="56" applyFont="1" applyFill="1" applyBorder="1" applyAlignment="1">
      <alignment horizontal="left" vertical="center" wrapText="1"/>
      <protection/>
    </xf>
    <xf numFmtId="4" fontId="21" fillId="0" borderId="62" xfId="56" applyNumberFormat="1" applyFont="1" applyFill="1" applyBorder="1" applyAlignment="1">
      <alignment vertical="center" wrapText="1"/>
      <protection/>
    </xf>
    <xf numFmtId="4" fontId="33" fillId="0" borderId="62" xfId="56" applyNumberFormat="1" applyFont="1" applyFill="1" applyBorder="1" applyAlignment="1">
      <alignment vertical="center" wrapText="1"/>
      <protection/>
    </xf>
    <xf numFmtId="3" fontId="21" fillId="0" borderId="62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1" fillId="0" borderId="63" xfId="56" applyFont="1" applyFill="1" applyBorder="1" applyAlignment="1">
      <alignment horizontal="center" vertical="center" wrapText="1"/>
      <protection/>
    </xf>
    <xf numFmtId="0" fontId="1" fillId="0" borderId="64" xfId="56" applyFont="1" applyFill="1" applyBorder="1" applyAlignment="1">
      <alignment horizontal="left" vertical="center" wrapText="1"/>
      <protection/>
    </xf>
    <xf numFmtId="4" fontId="21" fillId="0" borderId="27" xfId="56" applyNumberFormat="1" applyFont="1" applyFill="1" applyBorder="1" applyAlignment="1">
      <alignment vertical="center" wrapText="1"/>
      <protection/>
    </xf>
    <xf numFmtId="4" fontId="33" fillId="0" borderId="64" xfId="56" applyNumberFormat="1" applyFont="1" applyFill="1" applyBorder="1" applyAlignment="1">
      <alignment vertical="center" wrapText="1"/>
      <protection/>
    </xf>
    <xf numFmtId="4" fontId="21" fillId="0" borderId="64" xfId="56" applyNumberFormat="1" applyFont="1" applyFill="1" applyBorder="1" applyAlignment="1">
      <alignment vertical="center" wrapText="1"/>
      <protection/>
    </xf>
    <xf numFmtId="3" fontId="21" fillId="0" borderId="64" xfId="56" applyNumberFormat="1" applyFont="1" applyFill="1" applyBorder="1" applyAlignment="1">
      <alignment vertical="center" wrapText="1"/>
      <protection/>
    </xf>
    <xf numFmtId="0" fontId="21" fillId="0" borderId="65" xfId="53" applyFont="1" applyFill="1" applyBorder="1">
      <alignment/>
      <protection/>
    </xf>
    <xf numFmtId="3" fontId="21" fillId="0" borderId="66" xfId="53" applyNumberFormat="1" applyFont="1" applyFill="1" applyBorder="1" applyAlignment="1">
      <alignment wrapText="1"/>
      <protection/>
    </xf>
    <xf numFmtId="4" fontId="21" fillId="0" borderId="66" xfId="53" applyNumberFormat="1" applyFont="1" applyFill="1" applyBorder="1" applyAlignment="1">
      <alignment vertical="center"/>
      <protection/>
    </xf>
    <xf numFmtId="0" fontId="21" fillId="0" borderId="66" xfId="53" applyFont="1" applyFill="1" applyBorder="1">
      <alignment/>
      <protection/>
    </xf>
    <xf numFmtId="3" fontId="1" fillId="0" borderId="54" xfId="53" applyNumberFormat="1" applyFont="1" applyFill="1" applyBorder="1" applyAlignment="1">
      <alignment vertical="center" wrapText="1"/>
      <protection/>
    </xf>
    <xf numFmtId="4" fontId="22" fillId="0" borderId="0" xfId="53" applyNumberFormat="1" applyFont="1" applyFill="1" applyAlignment="1">
      <alignment horizontal="right" vertical="center"/>
      <protection/>
    </xf>
    <xf numFmtId="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0" fontId="33" fillId="0" borderId="20" xfId="54" applyFont="1" applyFill="1" applyBorder="1" applyAlignment="1">
      <alignment horizontal="left" vertical="center" wrapText="1"/>
      <protection/>
    </xf>
    <xf numFmtId="4" fontId="43" fillId="0" borderId="18" xfId="54" applyNumberFormat="1" applyFont="1" applyFill="1" applyBorder="1" applyAlignment="1">
      <alignment vertical="center" wrapText="1"/>
      <protection/>
    </xf>
    <xf numFmtId="4" fontId="43" fillId="0" borderId="20" xfId="54" applyNumberFormat="1" applyFont="1" applyFill="1" applyBorder="1" applyAlignment="1">
      <alignment vertical="center" wrapText="1"/>
      <protection/>
    </xf>
    <xf numFmtId="4" fontId="43" fillId="0" borderId="19" xfId="54" applyNumberFormat="1" applyFont="1" applyFill="1" applyBorder="1" applyAlignment="1">
      <alignment vertical="center" wrapText="1"/>
      <protection/>
    </xf>
    <xf numFmtId="3" fontId="46" fillId="0" borderId="20" xfId="56" applyNumberFormat="1" applyFont="1" applyFill="1" applyBorder="1" applyAlignment="1">
      <alignment vertical="center" wrapText="1"/>
      <protection/>
    </xf>
    <xf numFmtId="3" fontId="33" fillId="0" borderId="57" xfId="53" applyNumberFormat="1" applyFont="1" applyFill="1" applyBorder="1" applyAlignment="1">
      <alignment vertical="center" wrapText="1"/>
      <protection/>
    </xf>
    <xf numFmtId="3" fontId="21" fillId="0" borderId="67" xfId="53" applyNumberFormat="1" applyFont="1" applyFill="1" applyBorder="1" applyAlignment="1">
      <alignment vertical="center" wrapText="1"/>
      <protection/>
    </xf>
    <xf numFmtId="3" fontId="1" fillId="0" borderId="57" xfId="53" applyNumberFormat="1" applyFont="1" applyFill="1" applyBorder="1" applyAlignment="1">
      <alignment vertical="center" wrapText="1"/>
      <protection/>
    </xf>
    <xf numFmtId="3" fontId="43" fillId="0" borderId="67" xfId="53" applyNumberFormat="1" applyFont="1" applyFill="1" applyBorder="1" applyAlignment="1">
      <alignment vertical="center" wrapText="1"/>
      <protection/>
    </xf>
    <xf numFmtId="0" fontId="33" fillId="0" borderId="40" xfId="55" applyFont="1" applyFill="1" applyBorder="1" applyAlignment="1">
      <alignment horizontal="center" vertical="center" wrapText="1"/>
      <protection/>
    </xf>
    <xf numFmtId="0" fontId="33" fillId="0" borderId="18" xfId="54" applyFont="1" applyFill="1" applyBorder="1" applyAlignment="1">
      <alignment vertical="center" wrapText="1"/>
      <protection/>
    </xf>
    <xf numFmtId="3" fontId="43" fillId="0" borderId="18" xfId="55" applyNumberFormat="1" applyFont="1" applyFill="1" applyBorder="1" applyAlignment="1">
      <alignment vertical="center" wrapText="1"/>
      <protection/>
    </xf>
    <xf numFmtId="3" fontId="42" fillId="0" borderId="20" xfId="56" applyNumberFormat="1" applyFont="1" applyFill="1" applyBorder="1" applyAlignment="1">
      <alignment vertical="center" wrapText="1"/>
      <protection/>
    </xf>
    <xf numFmtId="3" fontId="31" fillId="0" borderId="18" xfId="55" applyNumberFormat="1" applyFont="1" applyFill="1" applyBorder="1" applyAlignment="1">
      <alignment vertical="center" wrapText="1"/>
      <protection/>
    </xf>
    <xf numFmtId="0" fontId="1" fillId="0" borderId="61" xfId="52" applyFont="1" applyFill="1" applyBorder="1" applyAlignment="1">
      <alignment horizontal="center" vertical="center" wrapText="1"/>
      <protection/>
    </xf>
    <xf numFmtId="0" fontId="1" fillId="0" borderId="62" xfId="53" applyFont="1" applyFill="1" applyBorder="1" applyAlignment="1">
      <alignment vertical="center" wrapText="1"/>
      <protection/>
    </xf>
    <xf numFmtId="4" fontId="1" fillId="0" borderId="62" xfId="52" applyNumberFormat="1" applyFont="1" applyFill="1" applyBorder="1" applyAlignment="1">
      <alignment horizontal="right" vertical="center" wrapText="1"/>
      <protection/>
    </xf>
    <xf numFmtId="4" fontId="21" fillId="0" borderId="62" xfId="52" applyNumberFormat="1" applyFont="1" applyFill="1" applyBorder="1" applyAlignment="1">
      <alignment horizontal="right" vertical="center" wrapText="1"/>
      <protection/>
    </xf>
    <xf numFmtId="3" fontId="1" fillId="0" borderId="62" xfId="52" applyNumberFormat="1" applyFont="1" applyFill="1" applyBorder="1" applyAlignment="1">
      <alignment horizontal="right" vertical="center" wrapText="1"/>
      <protection/>
    </xf>
    <xf numFmtId="3" fontId="1" fillId="0" borderId="62" xfId="52" applyNumberFormat="1" applyFont="1" applyFill="1" applyBorder="1" applyAlignment="1">
      <alignment horizontal="center" vertical="center" wrapText="1"/>
      <protection/>
    </xf>
    <xf numFmtId="0" fontId="30" fillId="0" borderId="68" xfId="54" applyFont="1" applyFill="1" applyBorder="1" applyAlignment="1">
      <alignment horizontal="left" vertical="center" wrapText="1"/>
      <protection/>
    </xf>
    <xf numFmtId="0" fontId="30" fillId="0" borderId="69" xfId="54" applyFont="1" applyFill="1" applyBorder="1" applyAlignment="1">
      <alignment horizontal="left" vertical="center" wrapText="1"/>
      <protection/>
    </xf>
    <xf numFmtId="0" fontId="23" fillId="0" borderId="70" xfId="54" applyFont="1" applyFill="1" applyBorder="1" applyAlignment="1">
      <alignment horizontal="center" vertical="center" wrapText="1"/>
      <protection/>
    </xf>
    <xf numFmtId="0" fontId="23" fillId="0" borderId="71" xfId="54" applyFont="1" applyFill="1" applyBorder="1" applyAlignment="1">
      <alignment horizontal="center" vertical="center" wrapText="1"/>
      <protection/>
    </xf>
    <xf numFmtId="0" fontId="30" fillId="0" borderId="72" xfId="54" applyFont="1" applyFill="1" applyBorder="1" applyAlignment="1">
      <alignment horizontal="left" vertical="center" wrapText="1"/>
      <protection/>
    </xf>
    <xf numFmtId="0" fontId="30" fillId="0" borderId="73" xfId="54" applyFont="1" applyFill="1" applyBorder="1" applyAlignment="1">
      <alignment horizontal="left" vertical="center" wrapText="1"/>
      <protection/>
    </xf>
    <xf numFmtId="0" fontId="23" fillId="0" borderId="74" xfId="53" applyFont="1" applyFill="1" applyBorder="1" applyAlignment="1">
      <alignment horizontal="center" vertical="center" wrapText="1"/>
      <protection/>
    </xf>
    <xf numFmtId="0" fontId="23" fillId="0" borderId="75" xfId="53" applyFont="1" applyFill="1" applyBorder="1" applyAlignment="1">
      <alignment horizontal="center" vertical="center" wrapText="1"/>
      <protection/>
    </xf>
    <xf numFmtId="0" fontId="30" fillId="0" borderId="68" xfId="55" applyFont="1" applyFill="1" applyBorder="1" applyAlignment="1">
      <alignment horizontal="left" vertical="center" wrapText="1"/>
      <protection/>
    </xf>
    <xf numFmtId="0" fontId="30" fillId="0" borderId="69" xfId="55" applyFont="1" applyFill="1" applyBorder="1" applyAlignment="1">
      <alignment horizontal="left" vertical="center" wrapText="1"/>
      <protection/>
    </xf>
    <xf numFmtId="0" fontId="30" fillId="0" borderId="72" xfId="53" applyFont="1" applyFill="1" applyBorder="1" applyAlignment="1">
      <alignment horizontal="left" vertical="center" wrapText="1"/>
      <protection/>
    </xf>
    <xf numFmtId="0" fontId="30" fillId="0" borderId="73" xfId="53" applyFont="1" applyFill="1" applyBorder="1" applyAlignment="1">
      <alignment horizontal="left" vertical="center" wrapText="1"/>
      <protection/>
    </xf>
    <xf numFmtId="0" fontId="30" fillId="0" borderId="76" xfId="53" applyFont="1" applyFill="1" applyBorder="1" applyAlignment="1">
      <alignment horizontal="left" vertical="center" wrapText="1"/>
      <protection/>
    </xf>
    <xf numFmtId="4" fontId="23" fillId="0" borderId="77" xfId="53" applyNumberFormat="1" applyFont="1" applyFill="1" applyBorder="1" applyAlignment="1">
      <alignment horizontal="center" vertical="center" wrapText="1"/>
      <protection/>
    </xf>
    <xf numFmtId="0" fontId="23" fillId="0" borderId="78" xfId="53" applyFont="1" applyFill="1" applyBorder="1" applyAlignment="1">
      <alignment horizontal="center" vertical="center" wrapText="1"/>
      <protection/>
    </xf>
    <xf numFmtId="0" fontId="24" fillId="0" borderId="79" xfId="53" applyFont="1" applyFill="1" applyBorder="1" applyAlignment="1">
      <alignment horizontal="center" vertical="center" wrapText="1"/>
      <protection/>
    </xf>
    <xf numFmtId="4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4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 horizontal="center" vertical="center" wrapText="1"/>
      <protection/>
    </xf>
    <xf numFmtId="0" fontId="23" fillId="0" borderId="74" xfId="52" applyFont="1" applyFill="1" applyBorder="1" applyAlignment="1">
      <alignment horizontal="center" vertical="center" wrapText="1"/>
      <protection/>
    </xf>
    <xf numFmtId="0" fontId="23" fillId="0" borderId="75" xfId="52" applyFont="1" applyFill="1" applyBorder="1" applyAlignment="1">
      <alignment horizontal="center" vertical="center" wrapText="1"/>
      <protection/>
    </xf>
    <xf numFmtId="0" fontId="23" fillId="0" borderId="80" xfId="53" applyFont="1" applyFill="1" applyBorder="1" applyAlignment="1">
      <alignment horizontal="center" vertical="center" wrapText="1"/>
      <protection/>
    </xf>
    <xf numFmtId="0" fontId="23" fillId="0" borderId="77" xfId="53" applyFont="1" applyFill="1" applyBorder="1" applyAlignment="1">
      <alignment horizontal="center" vertical="center" wrapText="1"/>
      <protection/>
    </xf>
    <xf numFmtId="0" fontId="30" fillId="0" borderId="72" xfId="52" applyFont="1" applyFill="1" applyBorder="1" applyAlignment="1">
      <alignment horizontal="left" vertical="center" wrapText="1"/>
      <protection/>
    </xf>
    <xf numFmtId="0" fontId="30" fillId="0" borderId="73" xfId="52" applyFont="1" applyFill="1" applyBorder="1" applyAlignment="1">
      <alignment horizontal="left" vertical="center" wrapText="1"/>
      <protection/>
    </xf>
    <xf numFmtId="3" fontId="1" fillId="0" borderId="81" xfId="53" applyNumberFormat="1" applyFont="1" applyFill="1" applyBorder="1" applyAlignment="1">
      <alignment horizontal="center" vertical="center" wrapText="1"/>
      <protection/>
    </xf>
    <xf numFmtId="0" fontId="30" fillId="0" borderId="76" xfId="52" applyFont="1" applyFill="1" applyBorder="1" applyAlignment="1">
      <alignment horizontal="left" vertical="center" wrapText="1"/>
      <protection/>
    </xf>
    <xf numFmtId="0" fontId="1" fillId="0" borderId="82" xfId="53" applyFont="1" applyFill="1" applyBorder="1" applyAlignment="1">
      <alignment horizontal="center" vertical="center" wrapText="1"/>
      <protection/>
    </xf>
    <xf numFmtId="0" fontId="30" fillId="0" borderId="83" xfId="53" applyFont="1" applyFill="1" applyBorder="1" applyAlignment="1">
      <alignment horizontal="left" vertical="center" wrapText="1"/>
      <protection/>
    </xf>
    <xf numFmtId="0" fontId="30" fillId="0" borderId="84" xfId="53" applyFont="1" applyFill="1" applyBorder="1" applyAlignment="1">
      <alignment horizontal="left" vertical="center" wrapText="1"/>
      <protection/>
    </xf>
    <xf numFmtId="0" fontId="30" fillId="0" borderId="85" xfId="53" applyFont="1" applyFill="1" applyBorder="1" applyAlignment="1">
      <alignment horizontal="left" vertical="center" wrapText="1"/>
      <protection/>
    </xf>
    <xf numFmtId="0" fontId="30" fillId="0" borderId="86" xfId="53" applyFont="1" applyFill="1" applyBorder="1" applyAlignment="1">
      <alignment horizontal="left" vertical="center" wrapText="1"/>
      <protection/>
    </xf>
    <xf numFmtId="3" fontId="1" fillId="0" borderId="87" xfId="54" applyNumberFormat="1" applyFont="1" applyFill="1" applyBorder="1" applyAlignment="1">
      <alignment horizontal="center" vertical="center" wrapText="1"/>
      <protection/>
    </xf>
    <xf numFmtId="3" fontId="1" fillId="0" borderId="88" xfId="54" applyNumberFormat="1" applyFont="1" applyFill="1" applyBorder="1" applyAlignment="1">
      <alignment horizontal="center" vertical="center" wrapText="1"/>
      <protection/>
    </xf>
    <xf numFmtId="3" fontId="1" fillId="0" borderId="57" xfId="54" applyNumberFormat="1" applyFont="1" applyFill="1" applyBorder="1" applyAlignment="1">
      <alignment horizontal="center" vertical="center" wrapText="1"/>
      <protection/>
    </xf>
    <xf numFmtId="3" fontId="1" fillId="0" borderId="89" xfId="54" applyNumberFormat="1" applyFont="1" applyFill="1" applyBorder="1" applyAlignment="1">
      <alignment horizontal="center" vertical="center" wrapText="1"/>
      <protection/>
    </xf>
    <xf numFmtId="3" fontId="31" fillId="0" borderId="90" xfId="56" applyNumberFormat="1" applyFont="1" applyFill="1" applyBorder="1" applyAlignment="1">
      <alignment horizontal="center" vertical="center" wrapText="1"/>
      <protection/>
    </xf>
    <xf numFmtId="3" fontId="31" fillId="0" borderId="67" xfId="56" applyNumberFormat="1" applyFont="1" applyFill="1" applyBorder="1" applyAlignment="1">
      <alignment horizontal="center" vertical="center" wrapText="1"/>
      <protection/>
    </xf>
    <xf numFmtId="3" fontId="1" fillId="0" borderId="87" xfId="53" applyNumberFormat="1" applyFont="1" applyFill="1" applyBorder="1" applyAlignment="1">
      <alignment horizontal="center" vertical="center" wrapText="1"/>
      <protection/>
    </xf>
    <xf numFmtId="3" fontId="1" fillId="0" borderId="57" xfId="53" applyNumberFormat="1" applyFont="1" applyFill="1" applyBorder="1" applyAlignment="1">
      <alignment horizontal="center" vertical="center" wrapText="1"/>
      <protection/>
    </xf>
    <xf numFmtId="3" fontId="32" fillId="0" borderId="90" xfId="56" applyNumberFormat="1" applyFont="1" applyFill="1" applyBorder="1" applyAlignment="1">
      <alignment horizontal="center" vertical="center" wrapText="1"/>
      <protection/>
    </xf>
    <xf numFmtId="3" fontId="32" fillId="0" borderId="64" xfId="56" applyNumberFormat="1" applyFont="1" applyFill="1" applyBorder="1" applyAlignment="1">
      <alignment horizontal="center" vertical="center" wrapText="1"/>
      <protection/>
    </xf>
    <xf numFmtId="3" fontId="1" fillId="0" borderId="91" xfId="54" applyNumberFormat="1" applyFont="1" applyFill="1" applyBorder="1" applyAlignment="1">
      <alignment horizontal="center" vertical="center" wrapText="1"/>
      <protection/>
    </xf>
    <xf numFmtId="0" fontId="26" fillId="0" borderId="18" xfId="53" applyFont="1" applyFill="1" applyBorder="1" applyAlignment="1">
      <alignment horizontal="center" vertical="center" wrapText="1"/>
      <protection/>
    </xf>
    <xf numFmtId="0" fontId="30" fillId="0" borderId="68" xfId="53" applyFont="1" applyFill="1" applyBorder="1" applyAlignment="1">
      <alignment horizontal="left" vertical="center" wrapText="1"/>
      <protection/>
    </xf>
    <xf numFmtId="0" fontId="30" fillId="0" borderId="69" xfId="53" applyFont="1" applyFill="1" applyBorder="1" applyAlignment="1">
      <alignment horizontal="left" vertical="center" wrapText="1"/>
      <protection/>
    </xf>
    <xf numFmtId="4" fontId="18" fillId="0" borderId="0" xfId="53" applyNumberFormat="1" applyFont="1" applyAlignment="1">
      <alignment horizontal="center"/>
      <protection/>
    </xf>
    <xf numFmtId="0" fontId="41" fillId="24" borderId="92" xfId="0" applyFont="1" applyBorder="1" applyAlignment="1">
      <alignment horizontal="right" vertical="center" wrapText="1" shrinkToFit="1"/>
    </xf>
    <xf numFmtId="0" fontId="41" fillId="24" borderId="93" xfId="0" applyFont="1" applyBorder="1" applyAlignment="1">
      <alignment horizontal="right" vertical="center" wrapText="1" shrinkToFit="1"/>
    </xf>
    <xf numFmtId="0" fontId="19" fillId="0" borderId="0" xfId="53" applyFont="1" applyBorder="1" applyAlignment="1">
      <alignment horizontal="center" vertical="center" wrapText="1"/>
      <protection/>
    </xf>
    <xf numFmtId="0" fontId="23" fillId="0" borderId="94" xfId="53" applyFont="1" applyFill="1" applyBorder="1" applyAlignment="1">
      <alignment horizontal="center" vertical="center" wrapText="1"/>
      <protection/>
    </xf>
    <xf numFmtId="0" fontId="23" fillId="0" borderId="95" xfId="53" applyFont="1" applyFill="1" applyBorder="1" applyAlignment="1">
      <alignment horizontal="center" vertical="center" wrapText="1"/>
      <protection/>
    </xf>
    <xf numFmtId="4" fontId="23" fillId="0" borderId="95" xfId="53" applyNumberFormat="1" applyFont="1" applyFill="1" applyBorder="1" applyAlignment="1">
      <alignment horizontal="center" vertical="center" wrapText="1"/>
      <protection/>
    </xf>
    <xf numFmtId="0" fontId="23" fillId="0" borderId="96" xfId="53" applyFont="1" applyFill="1" applyBorder="1" applyAlignment="1">
      <alignment horizontal="center" vertical="center" wrapText="1"/>
      <protection/>
    </xf>
    <xf numFmtId="0" fontId="24" fillId="0" borderId="97" xfId="53" applyFont="1" applyFill="1" applyBorder="1" applyAlignment="1">
      <alignment horizontal="center" vertical="center" wrapText="1"/>
      <protection/>
    </xf>
    <xf numFmtId="0" fontId="33" fillId="0" borderId="35" xfId="53" applyFont="1" applyFill="1" applyBorder="1" applyAlignment="1">
      <alignment horizontal="center" vertical="center" wrapText="1"/>
      <protection/>
    </xf>
    <xf numFmtId="0" fontId="33" fillId="0" borderId="20" xfId="54" applyFont="1" applyFill="1" applyBorder="1" applyAlignment="1">
      <alignment vertical="center" wrapText="1"/>
      <protection/>
    </xf>
    <xf numFmtId="3" fontId="45" fillId="0" borderId="32" xfId="55" applyNumberFormat="1" applyFont="1" applyFill="1" applyBorder="1" applyAlignment="1">
      <alignment horizontal="left" vertical="center" wrapText="1"/>
      <protection/>
    </xf>
    <xf numFmtId="3" fontId="45" fillId="0" borderId="57" xfId="53" applyNumberFormat="1" applyFont="1" applyFill="1" applyBorder="1" applyAlignment="1">
      <alignment horizontal="center" vertical="center" wrapText="1"/>
      <protection/>
    </xf>
    <xf numFmtId="4" fontId="45" fillId="0" borderId="0" xfId="53" applyNumberFormat="1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horizontal="center" vertical="center" wrapText="1"/>
      <protection/>
    </xf>
    <xf numFmtId="0" fontId="1" fillId="0" borderId="66" xfId="53" applyFont="1" applyFill="1" applyBorder="1" applyAlignment="1">
      <alignment vertical="center" wrapText="1"/>
      <protection/>
    </xf>
    <xf numFmtId="4" fontId="21" fillId="0" borderId="66" xfId="53" applyNumberFormat="1" applyFont="1" applyFill="1" applyBorder="1" applyAlignment="1">
      <alignment vertical="center" wrapText="1"/>
      <protection/>
    </xf>
    <xf numFmtId="3" fontId="21" fillId="0" borderId="66" xfId="53" applyNumberFormat="1" applyFont="1" applyFill="1" applyBorder="1" applyAlignment="1">
      <alignment vertical="center" wrapText="1"/>
      <protection/>
    </xf>
    <xf numFmtId="3" fontId="1" fillId="0" borderId="98" xfId="54" applyNumberFormat="1" applyFont="1" applyFill="1" applyBorder="1" applyAlignment="1">
      <alignment horizontal="center" vertical="center" wrapText="1"/>
      <protection/>
    </xf>
    <xf numFmtId="0" fontId="1" fillId="0" borderId="55" xfId="56" applyFont="1" applyFill="1" applyBorder="1" applyAlignment="1">
      <alignment horizontal="center" vertical="center" wrapText="1"/>
      <protection/>
    </xf>
    <xf numFmtId="0" fontId="1" fillId="0" borderId="56" xfId="56" applyFont="1" applyFill="1" applyBorder="1" applyAlignment="1">
      <alignment horizontal="left" vertical="center" wrapText="1"/>
      <protection/>
    </xf>
    <xf numFmtId="4" fontId="21" fillId="0" borderId="32" xfId="56" applyNumberFormat="1" applyFont="1" applyFill="1" applyBorder="1" applyAlignment="1">
      <alignment vertical="center" wrapText="1"/>
      <protection/>
    </xf>
    <xf numFmtId="4" fontId="33" fillId="0" borderId="32" xfId="56" applyNumberFormat="1" applyFont="1" applyFill="1" applyBorder="1" applyAlignment="1">
      <alignment vertical="center" wrapText="1"/>
      <protection/>
    </xf>
    <xf numFmtId="3" fontId="21" fillId="0" borderId="32" xfId="56" applyNumberFormat="1" applyFont="1" applyFill="1" applyBorder="1" applyAlignment="1">
      <alignment vertical="center" wrapText="1"/>
      <protection/>
    </xf>
    <xf numFmtId="3" fontId="32" fillId="0" borderId="99" xfId="56" applyNumberFormat="1" applyFont="1" applyFill="1" applyBorder="1" applyAlignment="1">
      <alignment horizontal="center" vertical="center" wrapText="1"/>
      <protection/>
    </xf>
    <xf numFmtId="3" fontId="1" fillId="0" borderId="100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zoomScale="83" zoomScaleNormal="83" workbookViewId="0" topLeftCell="A72">
      <selection activeCell="A1" sqref="A1:I84"/>
    </sheetView>
  </sheetViews>
  <sheetFormatPr defaultColWidth="9.00390625" defaultRowHeight="18.75" customHeight="1"/>
  <cols>
    <col min="1" max="1" width="4.00390625" style="1" customWidth="1"/>
    <col min="2" max="2" width="75.25390625" style="1" customWidth="1"/>
    <col min="3" max="3" width="17.25390625" style="122" customWidth="1"/>
    <col min="4" max="4" width="15.75390625" style="122" customWidth="1"/>
    <col min="5" max="5" width="13.625" style="122" customWidth="1"/>
    <col min="6" max="6" width="15.375" style="1" customWidth="1"/>
    <col min="7" max="7" width="11.875" style="1" customWidth="1"/>
    <col min="8" max="8" width="12.625" style="1" customWidth="1"/>
    <col min="9" max="9" width="12.875" style="1" customWidth="1"/>
    <col min="10" max="10" width="12.875" style="122" customWidth="1"/>
    <col min="11" max="11" width="12.00390625" style="85" customWidth="1"/>
    <col min="12" max="12" width="12.25390625" style="85" customWidth="1"/>
    <col min="13" max="13" width="11.625" style="85" customWidth="1"/>
    <col min="14" max="36" width="6.25390625" style="85" customWidth="1"/>
    <col min="37" max="16384" width="6.25390625" style="1" customWidth="1"/>
  </cols>
  <sheetData>
    <row r="1" spans="7:9" ht="33" customHeight="1">
      <c r="G1" s="295" t="s">
        <v>92</v>
      </c>
      <c r="H1" s="296"/>
      <c r="I1" s="296"/>
    </row>
    <row r="2" spans="1:36" s="2" customFormat="1" ht="21" customHeight="1">
      <c r="A2" s="297" t="s">
        <v>9</v>
      </c>
      <c r="B2" s="297"/>
      <c r="C2" s="297"/>
      <c r="D2" s="297"/>
      <c r="E2" s="297"/>
      <c r="F2" s="297"/>
      <c r="G2" s="297"/>
      <c r="H2" s="297"/>
      <c r="I2" s="297"/>
      <c r="J2" s="123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6" s="3" customFormat="1" ht="12" customHeight="1" thickBot="1">
      <c r="B3" s="4"/>
      <c r="C3" s="136"/>
      <c r="D3" s="136"/>
      <c r="E3" s="136"/>
      <c r="I3" s="5" t="s">
        <v>23</v>
      </c>
      <c r="J3" s="12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s="7" customFormat="1" ht="14.25" customHeight="1" thickBot="1">
      <c r="A4" s="298" t="s">
        <v>24</v>
      </c>
      <c r="B4" s="299" t="s">
        <v>25</v>
      </c>
      <c r="C4" s="300" t="s">
        <v>69</v>
      </c>
      <c r="D4" s="301" t="s">
        <v>26</v>
      </c>
      <c r="E4" s="301"/>
      <c r="F4" s="301"/>
      <c r="G4" s="301"/>
      <c r="H4" s="90"/>
      <c r="I4" s="302" t="s">
        <v>27</v>
      </c>
      <c r="J4" s="125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s="7" customFormat="1" ht="14.25" customHeight="1" thickBot="1">
      <c r="A5" s="269"/>
      <c r="B5" s="270"/>
      <c r="C5" s="259"/>
      <c r="D5" s="262" t="s">
        <v>28</v>
      </c>
      <c r="E5" s="263" t="s">
        <v>29</v>
      </c>
      <c r="F5" s="263"/>
      <c r="G5" s="263"/>
      <c r="H5" s="8"/>
      <c r="I5" s="261"/>
      <c r="J5" s="125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s="7" customFormat="1" ht="14.25" customHeight="1" thickBot="1">
      <c r="A6" s="269"/>
      <c r="B6" s="270"/>
      <c r="C6" s="259"/>
      <c r="D6" s="262"/>
      <c r="E6" s="264" t="s">
        <v>30</v>
      </c>
      <c r="F6" s="265" t="s">
        <v>31</v>
      </c>
      <c r="G6" s="266" t="s">
        <v>32</v>
      </c>
      <c r="H6" s="291" t="s">
        <v>33</v>
      </c>
      <c r="I6" s="261"/>
      <c r="J6" s="125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1:36" s="7" customFormat="1" ht="14.25" customHeight="1" thickBot="1">
      <c r="A7" s="269"/>
      <c r="B7" s="270"/>
      <c r="C7" s="259"/>
      <c r="D7" s="262"/>
      <c r="E7" s="264"/>
      <c r="F7" s="265"/>
      <c r="G7" s="266"/>
      <c r="H7" s="291"/>
      <c r="I7" s="261"/>
      <c r="J7" s="125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36" s="7" customFormat="1" ht="15" customHeight="1">
      <c r="A8" s="269"/>
      <c r="B8" s="270"/>
      <c r="C8" s="259"/>
      <c r="D8" s="262"/>
      <c r="E8" s="264"/>
      <c r="F8" s="265"/>
      <c r="G8" s="266"/>
      <c r="H8" s="291"/>
      <c r="I8" s="261"/>
      <c r="J8" s="125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 s="11" customFormat="1" ht="10.5" customHeight="1" thickBot="1">
      <c r="A9" s="91">
        <v>1</v>
      </c>
      <c r="B9" s="9">
        <v>2</v>
      </c>
      <c r="C9" s="137">
        <v>3</v>
      </c>
      <c r="D9" s="137">
        <v>4</v>
      </c>
      <c r="E9" s="138">
        <v>5</v>
      </c>
      <c r="F9" s="10">
        <v>6</v>
      </c>
      <c r="G9" s="10">
        <v>7</v>
      </c>
      <c r="H9" s="10">
        <v>8</v>
      </c>
      <c r="I9" s="92">
        <v>9</v>
      </c>
      <c r="J9" s="126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36" s="7" customFormat="1" ht="25.5" customHeight="1" thickBot="1">
      <c r="A10" s="252" t="s">
        <v>34</v>
      </c>
      <c r="B10" s="253"/>
      <c r="C10" s="61">
        <f>C11+C17</f>
        <v>3717659.86</v>
      </c>
      <c r="D10" s="61">
        <f>D11+D17</f>
        <v>1941356</v>
      </c>
      <c r="E10" s="61">
        <f>E11+E17</f>
        <v>263303.86</v>
      </c>
      <c r="F10" s="12">
        <f>F11+F17</f>
        <v>1433000</v>
      </c>
      <c r="G10" s="12">
        <f>G11+G17</f>
        <v>80000</v>
      </c>
      <c r="H10" s="13"/>
      <c r="I10" s="93"/>
      <c r="J10" s="12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1" spans="1:36" s="7" customFormat="1" ht="21.75" customHeight="1" thickBot="1">
      <c r="A11" s="292" t="s">
        <v>35</v>
      </c>
      <c r="B11" s="293"/>
      <c r="C11" s="64">
        <f>SUM(C12:C16)</f>
        <v>3515920</v>
      </c>
      <c r="D11" s="64">
        <f>SUM(D12:D16)</f>
        <v>1941356</v>
      </c>
      <c r="E11" s="64">
        <f>SUM(E12:E16)</f>
        <v>141564</v>
      </c>
      <c r="F11" s="64">
        <f>SUM(F12:F16)</f>
        <v>1433000</v>
      </c>
      <c r="G11" s="14">
        <f>SUM(G12:G14)</f>
        <v>0</v>
      </c>
      <c r="H11" s="16"/>
      <c r="I11" s="94"/>
      <c r="J11" s="12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</row>
    <row r="12" spans="1:36" s="7" customFormat="1" ht="52.5" customHeight="1" thickTop="1">
      <c r="A12" s="95">
        <v>1</v>
      </c>
      <c r="B12" s="17" t="s">
        <v>6</v>
      </c>
      <c r="C12" s="139">
        <f>SUM(D12,E12,F12,G12,H12)</f>
        <v>3400000</v>
      </c>
      <c r="D12" s="139">
        <v>1941356</v>
      </c>
      <c r="E12" s="139">
        <v>25644</v>
      </c>
      <c r="F12" s="18">
        <f>1233000+200000</f>
        <v>1433000</v>
      </c>
      <c r="G12" s="18"/>
      <c r="H12" s="19"/>
      <c r="I12" s="286" t="s">
        <v>36</v>
      </c>
      <c r="J12" s="12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22" customFormat="1" ht="26.25" customHeight="1">
      <c r="A13" s="96">
        <v>2</v>
      </c>
      <c r="B13" s="23" t="s">
        <v>56</v>
      </c>
      <c r="C13" s="140">
        <f>SUM(D13,E13,F13,G13,H13)</f>
        <v>4920</v>
      </c>
      <c r="D13" s="140"/>
      <c r="E13" s="140">
        <v>4920</v>
      </c>
      <c r="F13" s="20"/>
      <c r="G13" s="20"/>
      <c r="H13" s="21"/>
      <c r="I13" s="287"/>
      <c r="J13" s="12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</row>
    <row r="14" spans="1:36" s="7" customFormat="1" ht="26.25" customHeight="1">
      <c r="A14" s="97">
        <v>3</v>
      </c>
      <c r="B14" s="25" t="s">
        <v>38</v>
      </c>
      <c r="C14" s="141">
        <f>E14</f>
        <v>45000</v>
      </c>
      <c r="D14" s="141"/>
      <c r="E14" s="142">
        <v>45000</v>
      </c>
      <c r="F14" s="26"/>
      <c r="G14" s="26"/>
      <c r="H14" s="27"/>
      <c r="I14" s="287"/>
      <c r="J14" s="12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s="7" customFormat="1" ht="26.25" customHeight="1">
      <c r="A15" s="204">
        <v>4</v>
      </c>
      <c r="B15" s="200" t="s">
        <v>90</v>
      </c>
      <c r="C15" s="201">
        <v>34000</v>
      </c>
      <c r="D15" s="201"/>
      <c r="E15" s="201">
        <v>34000</v>
      </c>
      <c r="F15" s="202"/>
      <c r="G15" s="202"/>
      <c r="H15" s="202"/>
      <c r="I15" s="199" t="s">
        <v>13</v>
      </c>
      <c r="J15" s="128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1:36" s="7" customFormat="1" ht="26.25" customHeight="1">
      <c r="A16" s="308">
        <v>5</v>
      </c>
      <c r="B16" s="309" t="s">
        <v>91</v>
      </c>
      <c r="C16" s="310">
        <v>32000</v>
      </c>
      <c r="D16" s="310"/>
      <c r="E16" s="310">
        <v>32000</v>
      </c>
      <c r="F16" s="311"/>
      <c r="G16" s="311"/>
      <c r="H16" s="311"/>
      <c r="I16" s="312"/>
      <c r="J16" s="12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</row>
    <row r="17" spans="1:36" s="47" customFormat="1" ht="21.75" customHeight="1" thickBot="1">
      <c r="A17" s="246" t="s">
        <v>57</v>
      </c>
      <c r="B17" s="247"/>
      <c r="C17" s="144">
        <f>SUM(C18:C20)</f>
        <v>201739.86</v>
      </c>
      <c r="D17" s="144">
        <f>D19+D18</f>
        <v>0</v>
      </c>
      <c r="E17" s="144">
        <f>SUM(E18:E20)</f>
        <v>121739.86</v>
      </c>
      <c r="F17" s="51">
        <f>F19+F18</f>
        <v>0</v>
      </c>
      <c r="G17" s="51">
        <v>80000</v>
      </c>
      <c r="H17" s="52"/>
      <c r="I17" s="203"/>
      <c r="J17" s="128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s="211" customFormat="1" ht="21.75" customHeight="1" thickTop="1">
      <c r="A18" s="205">
        <v>1</v>
      </c>
      <c r="B18" s="206" t="s">
        <v>58</v>
      </c>
      <c r="C18" s="207">
        <v>56700.95</v>
      </c>
      <c r="D18" s="208"/>
      <c r="E18" s="207">
        <v>56700.95</v>
      </c>
      <c r="F18" s="209"/>
      <c r="G18" s="209"/>
      <c r="H18" s="288" t="s">
        <v>59</v>
      </c>
      <c r="I18" s="280" t="s">
        <v>36</v>
      </c>
      <c r="J18" s="129">
        <v>92600</v>
      </c>
      <c r="K18" s="210">
        <v>-23128.91</v>
      </c>
      <c r="L18" s="210">
        <v>-1175.14</v>
      </c>
      <c r="M18" s="210">
        <v>-11595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</row>
    <row r="19" spans="1:36" s="211" customFormat="1" ht="21.75" customHeight="1">
      <c r="A19" s="212">
        <v>2</v>
      </c>
      <c r="B19" s="213" t="s">
        <v>60</v>
      </c>
      <c r="C19" s="214">
        <f>SUM(D19,E19,F19,G19)</f>
        <v>27038.91</v>
      </c>
      <c r="D19" s="215"/>
      <c r="E19" s="216">
        <f>SUM(J19:K19)</f>
        <v>27038.91</v>
      </c>
      <c r="F19" s="217"/>
      <c r="G19" s="217"/>
      <c r="H19" s="289"/>
      <c r="I19" s="290"/>
      <c r="J19" s="129">
        <v>32446</v>
      </c>
      <c r="K19" s="210">
        <v>-5407.09</v>
      </c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</row>
    <row r="20" spans="1:36" s="211" customFormat="1" ht="21.75" customHeight="1" thickBot="1">
      <c r="A20" s="313" t="s">
        <v>55</v>
      </c>
      <c r="B20" s="314" t="s">
        <v>79</v>
      </c>
      <c r="C20" s="315">
        <v>118000</v>
      </c>
      <c r="D20" s="316"/>
      <c r="E20" s="315">
        <v>38000</v>
      </c>
      <c r="F20" s="317"/>
      <c r="G20" s="317">
        <v>80000</v>
      </c>
      <c r="H20" s="318"/>
      <c r="I20" s="319"/>
      <c r="J20" s="12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</row>
    <row r="21" spans="1:36" s="47" customFormat="1" ht="29.25" customHeight="1" thickBot="1">
      <c r="A21" s="248" t="s">
        <v>61</v>
      </c>
      <c r="B21" s="249"/>
      <c r="C21" s="143">
        <f aca="true" t="shared" si="0" ref="C21:G22">C22</f>
        <v>750</v>
      </c>
      <c r="D21" s="143">
        <f t="shared" si="0"/>
        <v>0</v>
      </c>
      <c r="E21" s="143">
        <f t="shared" si="0"/>
        <v>750</v>
      </c>
      <c r="F21" s="48">
        <f t="shared" si="0"/>
        <v>0</v>
      </c>
      <c r="G21" s="48">
        <f t="shared" si="0"/>
        <v>0</v>
      </c>
      <c r="H21" s="49"/>
      <c r="I21" s="50"/>
      <c r="J21" s="12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s="47" customFormat="1" ht="21.75" customHeight="1" thickBot="1">
      <c r="A22" s="246" t="s">
        <v>62</v>
      </c>
      <c r="B22" s="247"/>
      <c r="C22" s="144">
        <v>750</v>
      </c>
      <c r="D22" s="144">
        <f t="shared" si="0"/>
        <v>0</v>
      </c>
      <c r="E22" s="144">
        <v>750</v>
      </c>
      <c r="F22" s="51">
        <f>F23</f>
        <v>0</v>
      </c>
      <c r="G22" s="51">
        <f>G23</f>
        <v>0</v>
      </c>
      <c r="H22" s="52"/>
      <c r="I22" s="98"/>
      <c r="J22" s="12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s="47" customFormat="1" ht="28.5" customHeight="1" thickBot="1" thickTop="1">
      <c r="A23" s="99">
        <v>1</v>
      </c>
      <c r="B23" s="53" t="s">
        <v>63</v>
      </c>
      <c r="C23" s="145">
        <v>750</v>
      </c>
      <c r="D23" s="146"/>
      <c r="E23" s="147">
        <v>750</v>
      </c>
      <c r="F23" s="54"/>
      <c r="G23" s="54"/>
      <c r="H23" s="56"/>
      <c r="I23" s="100" t="s">
        <v>36</v>
      </c>
      <c r="J23" s="129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s="47" customFormat="1" ht="25.5" customHeight="1" thickBot="1">
      <c r="A24" s="248" t="s">
        <v>11</v>
      </c>
      <c r="B24" s="249"/>
      <c r="C24" s="143">
        <f aca="true" t="shared" si="1" ref="C24:F25">C25</f>
        <v>17000</v>
      </c>
      <c r="D24" s="143">
        <f t="shared" si="1"/>
        <v>0</v>
      </c>
      <c r="E24" s="143">
        <f t="shared" si="1"/>
        <v>17000</v>
      </c>
      <c r="F24" s="48">
        <f t="shared" si="1"/>
        <v>0</v>
      </c>
      <c r="G24" s="48"/>
      <c r="H24" s="49"/>
      <c r="I24" s="50"/>
      <c r="J24" s="129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s="47" customFormat="1" ht="21.75" customHeight="1" thickBot="1">
      <c r="A25" s="246" t="s">
        <v>12</v>
      </c>
      <c r="B25" s="247"/>
      <c r="C25" s="144">
        <f t="shared" si="1"/>
        <v>17000</v>
      </c>
      <c r="D25" s="144">
        <f t="shared" si="1"/>
        <v>0</v>
      </c>
      <c r="E25" s="144">
        <f t="shared" si="1"/>
        <v>17000</v>
      </c>
      <c r="F25" s="51">
        <f t="shared" si="1"/>
        <v>0</v>
      </c>
      <c r="G25" s="51"/>
      <c r="H25" s="52"/>
      <c r="I25" s="98"/>
      <c r="J25" s="129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s="47" customFormat="1" ht="28.5" customHeight="1" thickBot="1" thickTop="1">
      <c r="A26" s="99">
        <v>1</v>
      </c>
      <c r="B26" s="53" t="s">
        <v>10</v>
      </c>
      <c r="C26" s="145">
        <f>SUM(D26,E26,F26,G26,H26)</f>
        <v>17000</v>
      </c>
      <c r="D26" s="146"/>
      <c r="E26" s="147">
        <v>17000</v>
      </c>
      <c r="F26" s="54"/>
      <c r="G26" s="57" t="s">
        <v>4</v>
      </c>
      <c r="H26" s="56"/>
      <c r="I26" s="100" t="s">
        <v>13</v>
      </c>
      <c r="J26" s="12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s="7" customFormat="1" ht="25.5" customHeight="1" thickBot="1">
      <c r="A27" s="252" t="s">
        <v>39</v>
      </c>
      <c r="B27" s="253"/>
      <c r="C27" s="61">
        <f>C33+C28</f>
        <v>132380.64</v>
      </c>
      <c r="D27" s="61">
        <f>D33+D28</f>
        <v>0</v>
      </c>
      <c r="E27" s="61">
        <f>E33+E28</f>
        <v>132380.64</v>
      </c>
      <c r="F27" s="12">
        <f>F33+F28</f>
        <v>0</v>
      </c>
      <c r="G27" s="12">
        <f>G33+G28</f>
        <v>0</v>
      </c>
      <c r="H27" s="13"/>
      <c r="I27" s="93"/>
      <c r="J27" s="12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</row>
    <row r="28" spans="1:36" s="7" customFormat="1" ht="23.25" customHeight="1">
      <c r="A28" s="276" t="s">
        <v>40</v>
      </c>
      <c r="B28" s="277"/>
      <c r="C28" s="71">
        <f>SUM(C29:C32)</f>
        <v>91657</v>
      </c>
      <c r="D28" s="71">
        <f>D29+D30</f>
        <v>0</v>
      </c>
      <c r="E28" s="71">
        <f>SUM(E29:E32)</f>
        <v>91657</v>
      </c>
      <c r="F28" s="72">
        <f>F29</f>
        <v>0</v>
      </c>
      <c r="G28" s="72">
        <f>G29</f>
        <v>0</v>
      </c>
      <c r="H28" s="73"/>
      <c r="I28" s="101"/>
      <c r="J28" s="12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</row>
    <row r="29" spans="1:36" s="174" customFormat="1" ht="25.5" customHeight="1">
      <c r="A29" s="166">
        <v>1</v>
      </c>
      <c r="B29" s="167" t="s">
        <v>71</v>
      </c>
      <c r="C29" s="168">
        <v>42409</v>
      </c>
      <c r="D29" s="148"/>
      <c r="E29" s="168">
        <v>42409</v>
      </c>
      <c r="F29" s="169"/>
      <c r="G29" s="169"/>
      <c r="H29" s="170"/>
      <c r="I29" s="171" t="s">
        <v>1</v>
      </c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</row>
    <row r="30" spans="1:36" s="22" customFormat="1" ht="37.5" customHeight="1">
      <c r="A30" s="102">
        <v>2</v>
      </c>
      <c r="B30" s="86" t="s">
        <v>75</v>
      </c>
      <c r="C30" s="87">
        <f>D30+E30+F30+G30</f>
        <v>11205</v>
      </c>
      <c r="D30" s="149"/>
      <c r="E30" s="87">
        <v>11205</v>
      </c>
      <c r="F30" s="88"/>
      <c r="G30" s="88"/>
      <c r="H30" s="89"/>
      <c r="I30" s="103" t="s">
        <v>1</v>
      </c>
      <c r="J30" s="127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</row>
    <row r="31" spans="1:36" s="225" customFormat="1" ht="36" customHeight="1">
      <c r="A31" s="218" t="s">
        <v>55</v>
      </c>
      <c r="B31" s="219" t="s">
        <v>78</v>
      </c>
      <c r="C31" s="220">
        <v>28536</v>
      </c>
      <c r="D31" s="220"/>
      <c r="E31" s="220">
        <v>28536</v>
      </c>
      <c r="F31" s="221"/>
      <c r="G31" s="221"/>
      <c r="H31" s="221"/>
      <c r="I31" s="222" t="s">
        <v>1</v>
      </c>
      <c r="J31" s="223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</row>
    <row r="32" spans="1:36" s="225" customFormat="1" ht="36" customHeight="1" thickBot="1">
      <c r="A32" s="218" t="s">
        <v>88</v>
      </c>
      <c r="B32" s="219" t="s">
        <v>89</v>
      </c>
      <c r="C32" s="220">
        <v>9507</v>
      </c>
      <c r="D32" s="220"/>
      <c r="E32" s="220">
        <v>9507</v>
      </c>
      <c r="F32" s="221"/>
      <c r="G32" s="221"/>
      <c r="H32" s="221"/>
      <c r="I32" s="222" t="s">
        <v>1</v>
      </c>
      <c r="J32" s="223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</row>
    <row r="33" spans="1:36" s="7" customFormat="1" ht="20.25" customHeight="1" thickBot="1" thickTop="1">
      <c r="A33" s="278" t="s">
        <v>41</v>
      </c>
      <c r="B33" s="279"/>
      <c r="C33" s="150">
        <f>SUM(C34:C36)</f>
        <v>40723.64</v>
      </c>
      <c r="D33" s="150">
        <f>SUM(D34:D36)</f>
        <v>0</v>
      </c>
      <c r="E33" s="150">
        <f>SUM(E34:E36)</f>
        <v>40723.64</v>
      </c>
      <c r="F33" s="40">
        <f>SUM(F34:F36)</f>
        <v>0</v>
      </c>
      <c r="G33" s="40">
        <f>SUM(G34:G36)</f>
        <v>0</v>
      </c>
      <c r="H33" s="63"/>
      <c r="I33" s="104"/>
      <c r="J33" s="12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</row>
    <row r="34" spans="1:36" s="22" customFormat="1" ht="24.75" customHeight="1" thickTop="1">
      <c r="A34" s="105">
        <v>1</v>
      </c>
      <c r="B34" s="28" t="s">
        <v>7</v>
      </c>
      <c r="C34" s="140">
        <f>SUM(D34,E34,F34,G34,I8)</f>
        <v>28843</v>
      </c>
      <c r="D34" s="151"/>
      <c r="E34" s="152">
        <v>28843</v>
      </c>
      <c r="F34" s="29"/>
      <c r="G34" s="29"/>
      <c r="H34" s="30"/>
      <c r="I34" s="280" t="s">
        <v>36</v>
      </c>
      <c r="J34" s="12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s="174" customFormat="1" ht="24.75" customHeight="1">
      <c r="A35" s="187">
        <v>2</v>
      </c>
      <c r="B35" s="188" t="s">
        <v>8</v>
      </c>
      <c r="C35" s="189">
        <f>SUM(D35,E35,F35,G35,I8)</f>
        <v>4880.64</v>
      </c>
      <c r="D35" s="151"/>
      <c r="E35" s="190">
        <v>4880.64</v>
      </c>
      <c r="F35" s="191"/>
      <c r="G35" s="191"/>
      <c r="H35" s="191"/>
      <c r="I35" s="282"/>
      <c r="J35" s="192">
        <v>-119.36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</row>
    <row r="36" spans="1:36" s="22" customFormat="1" ht="24.75" customHeight="1" thickBot="1">
      <c r="A36" s="105">
        <v>3</v>
      </c>
      <c r="B36" s="28" t="s">
        <v>0</v>
      </c>
      <c r="C36" s="140">
        <f>SUM(D36,E36,F36,G36,I10)</f>
        <v>7000</v>
      </c>
      <c r="D36" s="151"/>
      <c r="E36" s="152">
        <v>7000</v>
      </c>
      <c r="F36" s="29"/>
      <c r="G36" s="29"/>
      <c r="H36" s="29"/>
      <c r="I36" s="283"/>
      <c r="J36" s="12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47" customFormat="1" ht="25.5" customHeight="1" thickBot="1">
      <c r="A37" s="248" t="s">
        <v>67</v>
      </c>
      <c r="B37" s="249"/>
      <c r="C37" s="143">
        <f>C38</f>
        <v>94758</v>
      </c>
      <c r="D37" s="143">
        <f>D38</f>
        <v>0</v>
      </c>
      <c r="E37" s="143">
        <f>E38</f>
        <v>94758</v>
      </c>
      <c r="F37" s="48">
        <f>F38</f>
        <v>0</v>
      </c>
      <c r="G37" s="48"/>
      <c r="H37" s="49"/>
      <c r="I37" s="50"/>
      <c r="J37" s="129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s="47" customFormat="1" ht="21.75" customHeight="1" thickBot="1">
      <c r="A38" s="246" t="s">
        <v>68</v>
      </c>
      <c r="B38" s="247"/>
      <c r="C38" s="144">
        <f>C39</f>
        <v>94758</v>
      </c>
      <c r="D38" s="144">
        <f>SUM(D39:D46)</f>
        <v>0</v>
      </c>
      <c r="E38" s="144">
        <f>E39</f>
        <v>94758</v>
      </c>
      <c r="F38" s="51">
        <f>F39</f>
        <v>0</v>
      </c>
      <c r="G38" s="51"/>
      <c r="H38" s="52"/>
      <c r="I38" s="98"/>
      <c r="J38" s="129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s="198" customFormat="1" ht="32.25" customHeight="1" thickBot="1" thickTop="1">
      <c r="A39" s="193">
        <v>1</v>
      </c>
      <c r="B39" s="188" t="s">
        <v>74</v>
      </c>
      <c r="C39" s="189">
        <v>94758</v>
      </c>
      <c r="D39" s="151"/>
      <c r="E39" s="190">
        <v>94758</v>
      </c>
      <c r="F39" s="194"/>
      <c r="G39" s="195"/>
      <c r="H39" s="184" t="s">
        <v>76</v>
      </c>
      <c r="I39" s="196" t="s">
        <v>36</v>
      </c>
      <c r="J39" s="192">
        <v>-32242</v>
      </c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</row>
    <row r="40" spans="1:36" s="47" customFormat="1" ht="25.5" customHeight="1" thickBot="1">
      <c r="A40" s="248" t="s">
        <v>18</v>
      </c>
      <c r="B40" s="249"/>
      <c r="C40" s="143">
        <f>C41</f>
        <v>90480</v>
      </c>
      <c r="D40" s="143">
        <f>D41</f>
        <v>0</v>
      </c>
      <c r="E40" s="143">
        <f>E41</f>
        <v>90480</v>
      </c>
      <c r="F40" s="48">
        <f>F41</f>
        <v>0</v>
      </c>
      <c r="G40" s="48"/>
      <c r="H40" s="49"/>
      <c r="I40" s="50"/>
      <c r="J40" s="129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s="47" customFormat="1" ht="21.75" customHeight="1" thickBot="1">
      <c r="A41" s="246" t="s">
        <v>19</v>
      </c>
      <c r="B41" s="247"/>
      <c r="C41" s="144">
        <f>C42</f>
        <v>90480</v>
      </c>
      <c r="D41" s="144">
        <f>SUM(D42:D46)</f>
        <v>0</v>
      </c>
      <c r="E41" s="144">
        <f>E42</f>
        <v>90480</v>
      </c>
      <c r="F41" s="51">
        <f>F42</f>
        <v>0</v>
      </c>
      <c r="G41" s="51"/>
      <c r="H41" s="52"/>
      <c r="I41" s="98"/>
      <c r="J41" s="129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s="198" customFormat="1" ht="28.5" customHeight="1" thickBot="1" thickTop="1">
      <c r="A42" s="193">
        <v>1</v>
      </c>
      <c r="B42" s="226" t="s">
        <v>72</v>
      </c>
      <c r="C42" s="227">
        <v>90480</v>
      </c>
      <c r="D42" s="228"/>
      <c r="E42" s="229">
        <v>90480</v>
      </c>
      <c r="F42" s="194"/>
      <c r="G42" s="195"/>
      <c r="H42" s="230"/>
      <c r="I42" s="231" t="s">
        <v>1</v>
      </c>
      <c r="J42" s="172">
        <v>10000</v>
      </c>
      <c r="K42" s="197">
        <v>45480</v>
      </c>
      <c r="L42" s="197">
        <v>35000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</row>
    <row r="43" spans="1:36" s="47" customFormat="1" ht="25.5" customHeight="1" thickBot="1">
      <c r="A43" s="248" t="s">
        <v>14</v>
      </c>
      <c r="B43" s="249"/>
      <c r="C43" s="143">
        <f>C44</f>
        <v>52000</v>
      </c>
      <c r="D43" s="143">
        <f>D44</f>
        <v>0</v>
      </c>
      <c r="E43" s="143">
        <f>E44</f>
        <v>52000</v>
      </c>
      <c r="F43" s="48">
        <f>F44</f>
        <v>0</v>
      </c>
      <c r="G43" s="48"/>
      <c r="H43" s="49"/>
      <c r="I43" s="50"/>
      <c r="J43" s="129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s="47" customFormat="1" ht="21.75" customHeight="1" thickBot="1">
      <c r="A44" s="246" t="s">
        <v>15</v>
      </c>
      <c r="B44" s="247"/>
      <c r="C44" s="144">
        <f>C46+C45</f>
        <v>52000</v>
      </c>
      <c r="D44" s="144">
        <f>D46+D45</f>
        <v>0</v>
      </c>
      <c r="E44" s="144">
        <f>E46+E45</f>
        <v>52000</v>
      </c>
      <c r="F44" s="51">
        <f>F46+F45</f>
        <v>0</v>
      </c>
      <c r="G44" s="51"/>
      <c r="H44" s="52"/>
      <c r="I44" s="98"/>
      <c r="J44" s="129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s="47" customFormat="1" ht="24" customHeight="1" thickTop="1">
      <c r="A45" s="99">
        <v>1</v>
      </c>
      <c r="B45" s="53" t="s">
        <v>16</v>
      </c>
      <c r="C45" s="145">
        <f>SUM(D45,E45,F45,G45,H45)</f>
        <v>18000</v>
      </c>
      <c r="D45" s="146"/>
      <c r="E45" s="147">
        <v>18000</v>
      </c>
      <c r="F45" s="54"/>
      <c r="G45" s="284" t="s">
        <v>4</v>
      </c>
      <c r="H45" s="56"/>
      <c r="I45" s="280" t="s">
        <v>13</v>
      </c>
      <c r="J45" s="129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s="47" customFormat="1" ht="24" customHeight="1" thickBot="1">
      <c r="A46" s="99">
        <v>2</v>
      </c>
      <c r="B46" s="53" t="s">
        <v>17</v>
      </c>
      <c r="C46" s="145">
        <f>SUM(D46,E46,F46,G46,H46)</f>
        <v>34000</v>
      </c>
      <c r="D46" s="146"/>
      <c r="E46" s="147">
        <v>34000</v>
      </c>
      <c r="F46" s="54"/>
      <c r="G46" s="285"/>
      <c r="H46" s="56"/>
      <c r="I46" s="281"/>
      <c r="J46" s="129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47" customFormat="1" ht="25.5" customHeight="1" thickBot="1">
      <c r="A47" s="248" t="s">
        <v>80</v>
      </c>
      <c r="B47" s="249"/>
      <c r="C47" s="143">
        <f>SUM(C48)</f>
        <v>136333</v>
      </c>
      <c r="D47" s="143">
        <f>SUM(D48)</f>
        <v>0</v>
      </c>
      <c r="E47" s="143">
        <f>SUM(E48)</f>
        <v>136333</v>
      </c>
      <c r="F47" s="143">
        <f>SUM(F48)</f>
        <v>0</v>
      </c>
      <c r="G47" s="48"/>
      <c r="H47" s="49"/>
      <c r="I47" s="50"/>
      <c r="J47" s="129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s="47" customFormat="1" ht="21.75" customHeight="1" thickBot="1">
      <c r="A48" s="246" t="s">
        <v>81</v>
      </c>
      <c r="B48" s="247"/>
      <c r="C48" s="144">
        <v>136333</v>
      </c>
      <c r="D48" s="144">
        <f>SUM(D49:D64)</f>
        <v>0</v>
      </c>
      <c r="E48" s="144">
        <v>136333</v>
      </c>
      <c r="F48" s="51">
        <f>F49</f>
        <v>0</v>
      </c>
      <c r="G48" s="51"/>
      <c r="H48" s="52"/>
      <c r="I48" s="98"/>
      <c r="J48" s="12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s="198" customFormat="1" ht="28.5" customHeight="1" thickBot="1" thickTop="1">
      <c r="A49" s="193">
        <v>1</v>
      </c>
      <c r="B49" s="226" t="s">
        <v>82</v>
      </c>
      <c r="C49" s="227">
        <v>136333</v>
      </c>
      <c r="D49" s="228"/>
      <c r="E49" s="229">
        <v>136333</v>
      </c>
      <c r="F49" s="194"/>
      <c r="G49" s="195"/>
      <c r="H49" s="230"/>
      <c r="I49" s="231" t="s">
        <v>1</v>
      </c>
      <c r="J49" s="172">
        <v>19833</v>
      </c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</row>
    <row r="50" spans="1:36" s="47" customFormat="1" ht="25.5" customHeight="1" thickBot="1">
      <c r="A50" s="248" t="s">
        <v>42</v>
      </c>
      <c r="B50" s="249"/>
      <c r="C50" s="143">
        <f>C51</f>
        <v>10000</v>
      </c>
      <c r="D50" s="143">
        <f>D51</f>
        <v>0</v>
      </c>
      <c r="E50" s="143">
        <f>E51</f>
        <v>10000</v>
      </c>
      <c r="F50" s="48">
        <f>F51</f>
        <v>0</v>
      </c>
      <c r="G50" s="48"/>
      <c r="H50" s="49"/>
      <c r="I50" s="50"/>
      <c r="J50" s="129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s="47" customFormat="1" ht="21.75" customHeight="1" thickBot="1">
      <c r="A51" s="246" t="s">
        <v>84</v>
      </c>
      <c r="B51" s="247"/>
      <c r="C51" s="144">
        <v>10000</v>
      </c>
      <c r="D51" s="144">
        <f>D56+D52</f>
        <v>0</v>
      </c>
      <c r="E51" s="144">
        <v>10000</v>
      </c>
      <c r="F51" s="51">
        <f>F56+F52</f>
        <v>0</v>
      </c>
      <c r="G51" s="51"/>
      <c r="H51" s="52"/>
      <c r="I51" s="98"/>
      <c r="J51" s="129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s="47" customFormat="1" ht="29.25" customHeight="1" thickBot="1" thickTop="1">
      <c r="A52" s="99">
        <v>1</v>
      </c>
      <c r="B52" s="53" t="s">
        <v>83</v>
      </c>
      <c r="C52" s="145">
        <v>10000</v>
      </c>
      <c r="D52" s="146"/>
      <c r="E52" s="147">
        <v>10000</v>
      </c>
      <c r="F52" s="54"/>
      <c r="G52" s="232"/>
      <c r="H52" s="56"/>
      <c r="I52" s="233"/>
      <c r="J52" s="129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s="47" customFormat="1" ht="25.5" customHeight="1" thickBot="1">
      <c r="A53" s="248" t="s">
        <v>43</v>
      </c>
      <c r="B53" s="249"/>
      <c r="C53" s="143">
        <f>C54</f>
        <v>5000</v>
      </c>
      <c r="D53" s="143">
        <f>D54</f>
        <v>0</v>
      </c>
      <c r="E53" s="143">
        <f>E54</f>
        <v>5000</v>
      </c>
      <c r="F53" s="48">
        <f>F54</f>
        <v>0</v>
      </c>
      <c r="G53" s="48"/>
      <c r="H53" s="49"/>
      <c r="I53" s="50"/>
      <c r="J53" s="129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s="47" customFormat="1" ht="21.75" customHeight="1" thickBot="1">
      <c r="A54" s="246" t="s">
        <v>87</v>
      </c>
      <c r="B54" s="247"/>
      <c r="C54" s="144">
        <v>5000</v>
      </c>
      <c r="D54" s="144">
        <f>D59+D55</f>
        <v>0</v>
      </c>
      <c r="E54" s="144">
        <v>5000</v>
      </c>
      <c r="F54" s="51">
        <f>F59+F55</f>
        <v>0</v>
      </c>
      <c r="G54" s="51"/>
      <c r="H54" s="52"/>
      <c r="I54" s="98"/>
      <c r="J54" s="129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s="198" customFormat="1" ht="29.25" customHeight="1" thickBot="1" thickTop="1">
      <c r="A55" s="193">
        <v>1</v>
      </c>
      <c r="B55" s="226" t="s">
        <v>86</v>
      </c>
      <c r="C55" s="227">
        <v>5000</v>
      </c>
      <c r="D55" s="228"/>
      <c r="E55" s="229">
        <v>5000</v>
      </c>
      <c r="F55" s="194"/>
      <c r="G55" s="234"/>
      <c r="H55" s="230"/>
      <c r="I55" s="231"/>
      <c r="J55" s="192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</row>
    <row r="56" spans="1:36" s="7" customFormat="1" ht="26.25" customHeight="1" thickBot="1">
      <c r="A56" s="252" t="s">
        <v>44</v>
      </c>
      <c r="B56" s="253"/>
      <c r="C56" s="61">
        <f>C57+C59+C61</f>
        <v>36223.020000000004</v>
      </c>
      <c r="D56" s="61">
        <f>D57+D59+D61</f>
        <v>0</v>
      </c>
      <c r="E56" s="61">
        <f>E57+E59+E61</f>
        <v>36223.020000000004</v>
      </c>
      <c r="F56" s="12">
        <f>F57+F59</f>
        <v>0</v>
      </c>
      <c r="G56" s="12">
        <f>G57+G59</f>
        <v>0</v>
      </c>
      <c r="H56" s="12"/>
      <c r="I56" s="108"/>
      <c r="J56" s="12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</row>
    <row r="57" spans="1:36" s="22" customFormat="1" ht="25.5" customHeight="1" thickBot="1">
      <c r="A57" s="254" t="s">
        <v>45</v>
      </c>
      <c r="B57" s="255"/>
      <c r="C57" s="154">
        <f>C58</f>
        <v>8000</v>
      </c>
      <c r="D57" s="154">
        <f>D58</f>
        <v>0</v>
      </c>
      <c r="E57" s="154">
        <f>E58</f>
        <v>8000</v>
      </c>
      <c r="F57" s="36">
        <f>F58</f>
        <v>0</v>
      </c>
      <c r="G57" s="36">
        <f>G58</f>
        <v>0</v>
      </c>
      <c r="H57" s="37"/>
      <c r="I57" s="109"/>
      <c r="J57" s="130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</row>
    <row r="58" spans="1:36" s="22" customFormat="1" ht="26.25" customHeight="1" thickBot="1" thickTop="1">
      <c r="A58" s="110">
        <v>1</v>
      </c>
      <c r="B58" s="68" t="s">
        <v>46</v>
      </c>
      <c r="C58" s="155">
        <f>SUM(D58,E58,F58,G58)</f>
        <v>8000</v>
      </c>
      <c r="D58" s="155"/>
      <c r="E58" s="156">
        <v>8000</v>
      </c>
      <c r="F58" s="69"/>
      <c r="G58" s="69"/>
      <c r="H58" s="70" t="s">
        <v>47</v>
      </c>
      <c r="I58" s="111" t="s">
        <v>37</v>
      </c>
      <c r="J58" s="131"/>
      <c r="K58" s="79"/>
      <c r="L58" s="82"/>
      <c r="M58" s="82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</row>
    <row r="59" spans="1:36" s="7" customFormat="1" ht="27" customHeight="1" thickBot="1">
      <c r="A59" s="256" t="s">
        <v>48</v>
      </c>
      <c r="B59" s="257"/>
      <c r="C59" s="64">
        <f>SUM(C60:C60)</f>
        <v>5223.02</v>
      </c>
      <c r="D59" s="64">
        <f>SUM(D60:D60)</f>
        <v>0</v>
      </c>
      <c r="E59" s="64">
        <f>SUM(E60:E60)</f>
        <v>5223.02</v>
      </c>
      <c r="F59" s="14">
        <f>F60</f>
        <v>0</v>
      </c>
      <c r="G59" s="14">
        <f>G60</f>
        <v>0</v>
      </c>
      <c r="H59" s="38"/>
      <c r="I59" s="112"/>
      <c r="J59" s="132"/>
      <c r="K59" s="77"/>
      <c r="L59" s="83"/>
      <c r="M59" s="83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</row>
    <row r="60" spans="1:36" s="7" customFormat="1" ht="30.75" customHeight="1" thickBot="1" thickTop="1">
      <c r="A60" s="95">
        <v>1</v>
      </c>
      <c r="B60" s="17" t="s">
        <v>20</v>
      </c>
      <c r="C60" s="65">
        <f>SUM(D60,E60,F60,G60)</f>
        <v>5223.02</v>
      </c>
      <c r="D60" s="65"/>
      <c r="E60" s="157">
        <v>5223.02</v>
      </c>
      <c r="F60" s="24"/>
      <c r="G60" s="24"/>
      <c r="H60" s="39"/>
      <c r="I60" s="113" t="s">
        <v>36</v>
      </c>
      <c r="J60" s="12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</row>
    <row r="61" spans="1:36" s="47" customFormat="1" ht="18.75" customHeight="1" thickBot="1">
      <c r="A61" s="250" t="s">
        <v>2</v>
      </c>
      <c r="B61" s="251"/>
      <c r="C61" s="158">
        <f>SUM(C62:C62)</f>
        <v>23000</v>
      </c>
      <c r="D61" s="158">
        <f>SUM(D62:D62)</f>
        <v>0</v>
      </c>
      <c r="E61" s="158">
        <f>SUM(E62:E62)</f>
        <v>23000</v>
      </c>
      <c r="F61" s="58">
        <f>F62</f>
        <v>0</v>
      </c>
      <c r="G61" s="58">
        <f>G62</f>
        <v>0</v>
      </c>
      <c r="H61" s="59"/>
      <c r="I61" s="114"/>
      <c r="J61" s="133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s="47" customFormat="1" ht="25.5" customHeight="1" thickBot="1" thickTop="1">
      <c r="A62" s="99">
        <v>1</v>
      </c>
      <c r="B62" s="55" t="s">
        <v>5</v>
      </c>
      <c r="C62" s="146">
        <f>SUM(D62,E62,F62,G62)</f>
        <v>23000</v>
      </c>
      <c r="D62" s="146"/>
      <c r="E62" s="147">
        <f>50000-10000-15000-2000</f>
        <v>23000</v>
      </c>
      <c r="F62" s="54"/>
      <c r="G62" s="54"/>
      <c r="H62" s="60"/>
      <c r="I62" s="115" t="s">
        <v>1</v>
      </c>
      <c r="J62" s="129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s="7" customFormat="1" ht="14.25" customHeight="1" hidden="1" thickBot="1">
      <c r="A63" s="269" t="s">
        <v>24</v>
      </c>
      <c r="B63" s="270" t="s">
        <v>25</v>
      </c>
      <c r="C63" s="259" t="s">
        <v>69</v>
      </c>
      <c r="D63" s="260" t="s">
        <v>26</v>
      </c>
      <c r="E63" s="260"/>
      <c r="F63" s="260"/>
      <c r="G63" s="260"/>
      <c r="H63" s="6"/>
      <c r="I63" s="261" t="s">
        <v>27</v>
      </c>
      <c r="J63" s="125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</row>
    <row r="64" spans="1:36" s="7" customFormat="1" ht="14.25" customHeight="1" hidden="1" thickBot="1">
      <c r="A64" s="269"/>
      <c r="B64" s="270"/>
      <c r="C64" s="259"/>
      <c r="D64" s="262" t="s">
        <v>28</v>
      </c>
      <c r="E64" s="263" t="s">
        <v>29</v>
      </c>
      <c r="F64" s="263"/>
      <c r="G64" s="263"/>
      <c r="H64" s="8"/>
      <c r="I64" s="261"/>
      <c r="J64" s="125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</row>
    <row r="65" spans="1:36" s="7" customFormat="1" ht="14.25" customHeight="1" hidden="1" thickBot="1">
      <c r="A65" s="269"/>
      <c r="B65" s="270"/>
      <c r="C65" s="259"/>
      <c r="D65" s="262"/>
      <c r="E65" s="264" t="s">
        <v>30</v>
      </c>
      <c r="F65" s="265" t="s">
        <v>31</v>
      </c>
      <c r="G65" s="266" t="s">
        <v>32</v>
      </c>
      <c r="H65" s="291" t="s">
        <v>33</v>
      </c>
      <c r="I65" s="261"/>
      <c r="J65" s="125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</row>
    <row r="66" spans="1:36" s="7" customFormat="1" ht="14.25" customHeight="1" hidden="1" thickBot="1">
      <c r="A66" s="269"/>
      <c r="B66" s="270"/>
      <c r="C66" s="259"/>
      <c r="D66" s="262"/>
      <c r="E66" s="264"/>
      <c r="F66" s="265"/>
      <c r="G66" s="266"/>
      <c r="H66" s="291"/>
      <c r="I66" s="261"/>
      <c r="J66" s="125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</row>
    <row r="67" spans="1:36" s="7" customFormat="1" ht="15" customHeight="1" hidden="1">
      <c r="A67" s="269"/>
      <c r="B67" s="270"/>
      <c r="C67" s="259"/>
      <c r="D67" s="262"/>
      <c r="E67" s="264"/>
      <c r="F67" s="265"/>
      <c r="G67" s="266"/>
      <c r="H67" s="291"/>
      <c r="I67" s="261"/>
      <c r="J67" s="125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</row>
    <row r="68" spans="1:36" s="11" customFormat="1" ht="10.5" customHeight="1" hidden="1" thickBot="1">
      <c r="A68" s="91">
        <v>1</v>
      </c>
      <c r="B68" s="9">
        <v>2</v>
      </c>
      <c r="C68" s="159">
        <v>3</v>
      </c>
      <c r="D68" s="159">
        <v>4</v>
      </c>
      <c r="E68" s="160">
        <v>5</v>
      </c>
      <c r="F68" s="74">
        <v>6</v>
      </c>
      <c r="G68" s="74">
        <v>7</v>
      </c>
      <c r="H68" s="74">
        <v>8</v>
      </c>
      <c r="I68" s="92">
        <v>9</v>
      </c>
      <c r="J68" s="126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s="32" customFormat="1" ht="26.25" customHeight="1" thickBot="1">
      <c r="A69" s="267" t="s">
        <v>49</v>
      </c>
      <c r="B69" s="268"/>
      <c r="C69" s="66">
        <f>SUM(C70,C76)</f>
        <v>1035761.78</v>
      </c>
      <c r="D69" s="66">
        <f>SUM(D70,D76)</f>
        <v>0</v>
      </c>
      <c r="E69" s="66">
        <f>SUM(E70,E76)</f>
        <v>735761.78</v>
      </c>
      <c r="F69" s="66">
        <f>SUM(F70,F76)</f>
        <v>300000</v>
      </c>
      <c r="G69" s="66">
        <f>SUM(G70,G76)</f>
        <v>0</v>
      </c>
      <c r="H69" s="31">
        <f>H70</f>
        <v>0</v>
      </c>
      <c r="I69" s="106"/>
      <c r="J69" s="128"/>
      <c r="K69" s="81"/>
      <c r="L69" s="81">
        <f>SUM(E71+L71)</f>
        <v>-7637.080000000002</v>
      </c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</row>
    <row r="70" spans="1:36" s="32" customFormat="1" ht="22.5" customHeight="1" thickBot="1">
      <c r="A70" s="271" t="s">
        <v>50</v>
      </c>
      <c r="B70" s="272"/>
      <c r="C70" s="67">
        <f aca="true" t="shared" si="2" ref="C70:H70">SUM(C71:C75)</f>
        <v>871168.71</v>
      </c>
      <c r="D70" s="67">
        <f t="shared" si="2"/>
        <v>0</v>
      </c>
      <c r="E70" s="67">
        <f t="shared" si="2"/>
        <v>571168.71</v>
      </c>
      <c r="F70" s="33">
        <f t="shared" si="2"/>
        <v>300000</v>
      </c>
      <c r="G70" s="33">
        <f t="shared" si="2"/>
        <v>0</v>
      </c>
      <c r="H70" s="33">
        <f t="shared" si="2"/>
        <v>0</v>
      </c>
      <c r="I70" s="107"/>
      <c r="J70" s="127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</row>
    <row r="71" spans="1:36" s="174" customFormat="1" ht="33.75" customHeight="1" thickBot="1" thickTop="1">
      <c r="A71" s="235">
        <v>1</v>
      </c>
      <c r="B71" s="236" t="s">
        <v>3</v>
      </c>
      <c r="C71" s="190">
        <f>E71+F71</f>
        <v>132047.71</v>
      </c>
      <c r="D71" s="151"/>
      <c r="E71" s="189">
        <v>32047.71</v>
      </c>
      <c r="F71" s="237">
        <v>100000</v>
      </c>
      <c r="G71" s="237"/>
      <c r="H71" s="184" t="s">
        <v>76</v>
      </c>
      <c r="I71" s="273" t="s">
        <v>36</v>
      </c>
      <c r="J71" s="179">
        <v>190732.5</v>
      </c>
      <c r="K71" s="173">
        <v>-90000</v>
      </c>
      <c r="L71" s="173">
        <v>-39684.79</v>
      </c>
      <c r="M71" s="173">
        <v>-29000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</row>
    <row r="72" spans="1:36" s="165" customFormat="1" ht="33.75" customHeight="1" thickBot="1" thickTop="1">
      <c r="A72" s="180">
        <v>2</v>
      </c>
      <c r="B72" s="181" t="s">
        <v>65</v>
      </c>
      <c r="C72" s="182">
        <f>SUM(D72,E72,F72,G72,I71)</f>
        <v>261121</v>
      </c>
      <c r="D72" s="182"/>
      <c r="E72" s="182">
        <v>61121</v>
      </c>
      <c r="F72" s="183">
        <v>200000</v>
      </c>
      <c r="G72" s="183"/>
      <c r="H72" s="184" t="s">
        <v>76</v>
      </c>
      <c r="I72" s="273"/>
      <c r="J72" s="179">
        <v>-100000</v>
      </c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</row>
    <row r="73" spans="1:36" s="7" customFormat="1" ht="29.25" customHeight="1" thickBot="1" thickTop="1">
      <c r="A73" s="116">
        <v>3</v>
      </c>
      <c r="B73" s="17" t="s">
        <v>70</v>
      </c>
      <c r="C73" s="65">
        <f>SUM(D73,E73,F73,G73,I73)</f>
        <v>10000</v>
      </c>
      <c r="D73" s="139"/>
      <c r="E73" s="139">
        <v>10000</v>
      </c>
      <c r="F73" s="18"/>
      <c r="G73" s="18"/>
      <c r="H73" s="35"/>
      <c r="I73" s="273"/>
      <c r="J73" s="128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</row>
    <row r="74" spans="1:36" s="7" customFormat="1" ht="33.75" customHeight="1" thickBot="1" thickTop="1">
      <c r="A74" s="116">
        <v>4</v>
      </c>
      <c r="B74" s="17" t="s">
        <v>73</v>
      </c>
      <c r="C74" s="65">
        <v>298000</v>
      </c>
      <c r="D74" s="65"/>
      <c r="E74" s="65">
        <v>298000</v>
      </c>
      <c r="F74" s="24"/>
      <c r="G74" s="24"/>
      <c r="H74" s="238" t="s">
        <v>76</v>
      </c>
      <c r="I74" s="273"/>
      <c r="J74" s="128">
        <v>-2000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</row>
    <row r="75" spans="1:36" s="22" customFormat="1" ht="23.25" customHeight="1" thickBot="1" thickTop="1">
      <c r="A75" s="96">
        <v>5</v>
      </c>
      <c r="B75" s="17" t="s">
        <v>77</v>
      </c>
      <c r="C75" s="152">
        <f>E75</f>
        <v>170000</v>
      </c>
      <c r="D75" s="151"/>
      <c r="E75" s="140">
        <f>SUM(J75:L75)</f>
        <v>170000</v>
      </c>
      <c r="F75" s="20"/>
      <c r="G75" s="20"/>
      <c r="H75" s="239"/>
      <c r="I75" s="273"/>
      <c r="J75" s="128">
        <v>20000</v>
      </c>
      <c r="K75" s="79">
        <v>90000</v>
      </c>
      <c r="L75" s="79">
        <v>60000</v>
      </c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</row>
    <row r="76" spans="1:36" s="32" customFormat="1" ht="23.25" customHeight="1" thickBot="1">
      <c r="A76" s="271" t="s">
        <v>51</v>
      </c>
      <c r="B76" s="274"/>
      <c r="C76" s="67">
        <f>SUM(C77:C80)</f>
        <v>164593.07</v>
      </c>
      <c r="D76" s="67">
        <f>SUM(D77:D79)</f>
        <v>0</v>
      </c>
      <c r="E76" s="67">
        <f>SUM(E77:E80)</f>
        <v>164593.07</v>
      </c>
      <c r="F76" s="33">
        <f>SUM(F77:F79)</f>
        <v>0</v>
      </c>
      <c r="G76" s="33">
        <f>SUM(G77:G79)</f>
        <v>0</v>
      </c>
      <c r="H76" s="33">
        <f>SUM(H77:H79)</f>
        <v>0</v>
      </c>
      <c r="I76" s="107"/>
      <c r="J76" s="127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</row>
    <row r="77" spans="1:36" s="32" customFormat="1" ht="29.25" customHeight="1" thickBot="1" thickTop="1">
      <c r="A77" s="240">
        <v>1</v>
      </c>
      <c r="B77" s="241" t="s">
        <v>64</v>
      </c>
      <c r="C77" s="65">
        <v>82000</v>
      </c>
      <c r="D77" s="242"/>
      <c r="E77" s="243">
        <v>82000</v>
      </c>
      <c r="F77" s="244"/>
      <c r="G77" s="245"/>
      <c r="H77" s="245"/>
      <c r="I77" s="275" t="s">
        <v>36</v>
      </c>
      <c r="J77" s="128">
        <v>2000</v>
      </c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</row>
    <row r="78" spans="1:36" s="7" customFormat="1" ht="27.75" customHeight="1" thickBot="1" thickTop="1">
      <c r="A78" s="95">
        <v>2</v>
      </c>
      <c r="B78" s="62" t="s">
        <v>22</v>
      </c>
      <c r="C78" s="65">
        <f>SUM(D78,E78,F78,G78,I78)</f>
        <v>6000</v>
      </c>
      <c r="D78" s="65"/>
      <c r="E78" s="65">
        <v>6000</v>
      </c>
      <c r="F78" s="24"/>
      <c r="G78" s="24"/>
      <c r="H78" s="34"/>
      <c r="I78" s="275"/>
      <c r="J78" s="128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</row>
    <row r="79" spans="1:36" s="165" customFormat="1" ht="27.75" customHeight="1" thickTop="1">
      <c r="A79" s="180">
        <v>3</v>
      </c>
      <c r="B79" s="185" t="s">
        <v>66</v>
      </c>
      <c r="C79" s="182">
        <v>6593.07</v>
      </c>
      <c r="D79" s="182"/>
      <c r="E79" s="182">
        <v>6593.07</v>
      </c>
      <c r="F79" s="183"/>
      <c r="G79" s="183"/>
      <c r="H79" s="186"/>
      <c r="I79" s="275"/>
      <c r="J79" s="179">
        <v>-2500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</row>
    <row r="80" spans="1:36" s="165" customFormat="1" ht="27.75" customHeight="1" thickBot="1">
      <c r="A80" s="175">
        <v>4</v>
      </c>
      <c r="B80" s="176" t="s">
        <v>85</v>
      </c>
      <c r="C80" s="162">
        <v>70000</v>
      </c>
      <c r="D80" s="162"/>
      <c r="E80" s="162">
        <v>70000</v>
      </c>
      <c r="F80" s="163"/>
      <c r="G80" s="163"/>
      <c r="H80" s="177"/>
      <c r="I80" s="178"/>
      <c r="J80" s="179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</row>
    <row r="81" spans="1:36" s="7" customFormat="1" ht="22.5" customHeight="1" thickBot="1">
      <c r="A81" s="252" t="s">
        <v>52</v>
      </c>
      <c r="B81" s="253"/>
      <c r="C81" s="61">
        <f>SUM(C82)</f>
        <v>41100</v>
      </c>
      <c r="D81" s="61">
        <f>SUM(D82)</f>
        <v>0</v>
      </c>
      <c r="E81" s="61">
        <f>SUM(E82)</f>
        <v>41100</v>
      </c>
      <c r="F81" s="61">
        <f>SUM(F82)</f>
        <v>0</v>
      </c>
      <c r="G81" s="61">
        <f>SUM(G82)</f>
        <v>0</v>
      </c>
      <c r="H81" s="12">
        <v>0</v>
      </c>
      <c r="I81" s="108"/>
      <c r="J81" s="12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</row>
    <row r="82" spans="1:36" s="7" customFormat="1" ht="33" customHeight="1" thickBot="1">
      <c r="A82" s="256" t="s">
        <v>53</v>
      </c>
      <c r="B82" s="258"/>
      <c r="C82" s="153">
        <f>C83</f>
        <v>41100</v>
      </c>
      <c r="D82" s="153">
        <f>D83</f>
        <v>0</v>
      </c>
      <c r="E82" s="153">
        <f>E83</f>
        <v>41100</v>
      </c>
      <c r="F82" s="15">
        <f>F83</f>
        <v>0</v>
      </c>
      <c r="G82" s="15">
        <f>G83</f>
        <v>0</v>
      </c>
      <c r="H82" s="15"/>
      <c r="I82" s="117"/>
      <c r="J82" s="132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</row>
    <row r="83" spans="1:36" s="165" customFormat="1" ht="32.25" customHeight="1" thickBot="1" thickTop="1">
      <c r="A83" s="303">
        <v>1</v>
      </c>
      <c r="B83" s="304" t="s">
        <v>21</v>
      </c>
      <c r="C83" s="162">
        <v>41100</v>
      </c>
      <c r="D83" s="162"/>
      <c r="E83" s="162">
        <v>41100</v>
      </c>
      <c r="F83" s="163"/>
      <c r="G83" s="163"/>
      <c r="H83" s="305"/>
      <c r="I83" s="306" t="s">
        <v>36</v>
      </c>
      <c r="J83" s="307">
        <v>29000</v>
      </c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</row>
    <row r="84" spans="1:36" s="7" customFormat="1" ht="22.5" customHeight="1" thickBot="1">
      <c r="A84" s="118"/>
      <c r="B84" s="119" t="s">
        <v>54</v>
      </c>
      <c r="C84" s="120">
        <f>SUM(C10,C21,C24,C27,C37,C40,C43,C47,C50,C53,C56,C69,C81)</f>
        <v>5369446.3</v>
      </c>
      <c r="D84" s="120">
        <f>SUM(D10,D21,D24,D27,D37,D40,D43,D47,D50,D53,D56,D69,D81)</f>
        <v>1941356</v>
      </c>
      <c r="E84" s="120">
        <f>SUM(E10,E21,E24,E27,E37,E40,E43,E47,E50,E53,E56,E69,E81)</f>
        <v>1615090.3</v>
      </c>
      <c r="F84" s="120">
        <f>SUM(F10,F21,F24,F27,F37,F40,F43,F47,F50,F53,F56,F69,F81)</f>
        <v>1733000</v>
      </c>
      <c r="G84" s="120">
        <f>SUM(G10,G21,G24,G27,G37,G40,G43,G47,G50,G53,G56,G69,G81)</f>
        <v>80000</v>
      </c>
      <c r="H84" s="120">
        <f>SUM(H10,H21,H24,H27,H37,H40,H43,H47,H50,H53,H56,H69,H81)</f>
        <v>0</v>
      </c>
      <c r="I84" s="121"/>
      <c r="J84" s="134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</row>
    <row r="85" spans="1:36" s="42" customFormat="1" ht="14.25" customHeight="1">
      <c r="A85" s="41"/>
      <c r="B85" s="3"/>
      <c r="C85" s="84"/>
      <c r="D85" s="84"/>
      <c r="E85" s="84"/>
      <c r="F85" s="4"/>
      <c r="G85" s="4"/>
      <c r="H85" s="3"/>
      <c r="I85" s="43"/>
      <c r="J85" s="135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</row>
    <row r="86" spans="6:8" ht="18.75" customHeight="1">
      <c r="F86" s="44"/>
      <c r="G86" s="45"/>
      <c r="H86" s="46"/>
    </row>
    <row r="87" spans="3:5" ht="18.75" customHeight="1">
      <c r="C87" s="122">
        <f>SUM(D84:G84)</f>
        <v>5369446.3</v>
      </c>
      <c r="D87" s="294"/>
      <c r="E87" s="294"/>
    </row>
    <row r="88" spans="3:6" ht="18.75" customHeight="1">
      <c r="C88" s="136"/>
      <c r="D88" s="161">
        <v>5366534.3</v>
      </c>
      <c r="E88" s="161">
        <v>5000</v>
      </c>
      <c r="F88" s="122">
        <f>SUM(D88:E88)</f>
        <v>5371534.3</v>
      </c>
    </row>
    <row r="89" spans="3:4" ht="18.75" customHeight="1">
      <c r="C89" s="122">
        <f>SUM(C84-C87)</f>
        <v>0</v>
      </c>
      <c r="D89" s="122">
        <f>SUM(C84-D88)</f>
        <v>2912</v>
      </c>
    </row>
    <row r="90" ht="18.75" customHeight="1">
      <c r="F90" s="122">
        <f>SUM(C84-F88)</f>
        <v>-2088</v>
      </c>
    </row>
  </sheetData>
  <mergeCells count="64">
    <mergeCell ref="A47:B47"/>
    <mergeCell ref="A48:B48"/>
    <mergeCell ref="G1:I1"/>
    <mergeCell ref="A2:I2"/>
    <mergeCell ref="A4:A8"/>
    <mergeCell ref="B4:B8"/>
    <mergeCell ref="C4:C8"/>
    <mergeCell ref="D4:G4"/>
    <mergeCell ref="I4:I8"/>
    <mergeCell ref="A21:B21"/>
    <mergeCell ref="D87:E87"/>
    <mergeCell ref="H65:H67"/>
    <mergeCell ref="G6:G8"/>
    <mergeCell ref="H6:H8"/>
    <mergeCell ref="A10:B10"/>
    <mergeCell ref="A11:B11"/>
    <mergeCell ref="D5:D8"/>
    <mergeCell ref="E5:G5"/>
    <mergeCell ref="E6:E8"/>
    <mergeCell ref="F6:F8"/>
    <mergeCell ref="I12:I14"/>
    <mergeCell ref="A17:B17"/>
    <mergeCell ref="H18:H19"/>
    <mergeCell ref="I18:I19"/>
    <mergeCell ref="A22:B22"/>
    <mergeCell ref="A41:B41"/>
    <mergeCell ref="G45:G46"/>
    <mergeCell ref="A24:B24"/>
    <mergeCell ref="A25:B25"/>
    <mergeCell ref="A43:B43"/>
    <mergeCell ref="A44:B44"/>
    <mergeCell ref="A40:B40"/>
    <mergeCell ref="A27:B27"/>
    <mergeCell ref="A37:B37"/>
    <mergeCell ref="A38:B38"/>
    <mergeCell ref="I71:I75"/>
    <mergeCell ref="A76:B76"/>
    <mergeCell ref="I77:I79"/>
    <mergeCell ref="A28:B28"/>
    <mergeCell ref="A33:B33"/>
    <mergeCell ref="I45:I46"/>
    <mergeCell ref="I34:I36"/>
    <mergeCell ref="A69:B69"/>
    <mergeCell ref="A63:A67"/>
    <mergeCell ref="B63:B67"/>
    <mergeCell ref="A70:B70"/>
    <mergeCell ref="A82:B82"/>
    <mergeCell ref="C63:C67"/>
    <mergeCell ref="D63:G63"/>
    <mergeCell ref="I63:I67"/>
    <mergeCell ref="D64:D67"/>
    <mergeCell ref="E64:G64"/>
    <mergeCell ref="E65:E67"/>
    <mergeCell ref="F65:F67"/>
    <mergeCell ref="G65:G67"/>
    <mergeCell ref="A81:B81"/>
    <mergeCell ref="A61:B61"/>
    <mergeCell ref="A56:B56"/>
    <mergeCell ref="A57:B57"/>
    <mergeCell ref="A59:B59"/>
    <mergeCell ref="A51:B51"/>
    <mergeCell ref="A50:B50"/>
    <mergeCell ref="A53:B53"/>
    <mergeCell ref="A54:B54"/>
  </mergeCells>
  <printOptions horizontalCentered="1"/>
  <pageMargins left="0.15748031496062992" right="0.15748031496062992" top="0.3" bottom="0.17" header="0.2362204724409449" footer="0.11811023622047245"/>
  <pageSetup fitToHeight="2" horizontalDpi="600" verticalDpi="600" orientation="landscape" paperSize="9" scale="8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2013-07-25T06:11:18Z</cp:lastPrinted>
  <dcterms:created xsi:type="dcterms:W3CDTF">2012-11-12T08:06:07Z</dcterms:created>
  <dcterms:modified xsi:type="dcterms:W3CDTF">2013-07-25T06:11:22Z</dcterms:modified>
  <cp:category/>
  <cp:version/>
  <cp:contentType/>
  <cp:contentStatus/>
</cp:coreProperties>
</file>