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5" sheetId="1" r:id="rId1"/>
  </sheets>
  <definedNames>
    <definedName name="_xlnm.Print_Area" localSheetId="0">'5'!$A$1:$I$32</definedName>
  </definedNames>
  <calcPr fullCalcOnLoad="1"/>
</workbook>
</file>

<file path=xl/sharedStrings.xml><?xml version="1.0" encoding="utf-8"?>
<sst xmlns="http://schemas.openxmlformats.org/spreadsheetml/2006/main" count="46" uniqueCount="37">
  <si>
    <t>Załącznik Nr 5</t>
  </si>
  <si>
    <t>Plan wydatków na zadania wykonywane z udziałem środków, o których mowa w art.5 ust.1 pkt 2 i 3 ustawy o finansach publicznych na 2019 rok</t>
  </si>
  <si>
    <t>dział</t>
  </si>
  <si>
    <t>rozdział</t>
  </si>
  <si>
    <t xml:space="preserve">§ </t>
  </si>
  <si>
    <t>okres realizacji</t>
  </si>
  <si>
    <r>
      <t>wydatki ogółem</t>
    </r>
  </si>
  <si>
    <r>
      <t>z tego:</t>
    </r>
  </si>
  <si>
    <t>z tego:</t>
  </si>
  <si>
    <r>
      <t>środki z budżetu krajowego</t>
    </r>
  </si>
  <si>
    <r>
      <t>dotacja z budżetu państwa</t>
    </r>
  </si>
  <si>
    <r>
      <t>wkład własny</t>
    </r>
  </si>
  <si>
    <r>
      <t>środki z budżetu UE</t>
    </r>
  </si>
  <si>
    <t>ZADANIA INWESTYCYJNE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</si>
  <si>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</si>
  <si>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t>Poddziałanie 19.2 "Wsparcie na wdrażanie operacji w ramach strategii rozwoju lokalnego kierowanego przez społeczność" objętego Programem Rozwoju Obszarów Wiejskich na lata 2014 - 2021</t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</si>
  <si>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</si>
  <si>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2018-2019</t>
  </si>
  <si>
    <t>„Budowa punktu bibliotecznego z salami animacji kulturalnej w miejscowości Rzeszotary: I Etap - budowa punktu bibliotecznego”</t>
  </si>
  <si>
    <t>921</t>
  </si>
  <si>
    <t>6058  6059</t>
  </si>
  <si>
    <t>ZADANIA BIEŻĄCE</t>
  </si>
  <si>
    <t>Poddziałanie 10.2.1 "Zapewnienie równego dostępu do wysokiej jakości edukacji podstawowej, gimnazjalnej i ponadgimnazjalnej-konkursy horyzontalne" w ramach Regionalnego Programu Operacyjnego Województwa Dolnośląskiego na lata 2014-2020</t>
  </si>
  <si>
    <t>2018-2020</t>
  </si>
  <si>
    <t>„Nowoczesna edukacja w gminie Miłkowice”</t>
  </si>
  <si>
    <t>750</t>
  </si>
  <si>
    <t>4017  4019</t>
  </si>
  <si>
    <t>4117  4119</t>
  </si>
  <si>
    <t>4127  4129</t>
  </si>
  <si>
    <t>4217  4219</t>
  </si>
  <si>
    <t>4307  4309</t>
  </si>
  <si>
    <t>801</t>
  </si>
  <si>
    <t>3247  3249</t>
  </si>
  <si>
    <t>4247  4249</t>
  </si>
  <si>
    <t>OGÓŁEM</t>
  </si>
  <si>
    <t>4047  4049</t>
  </si>
  <si>
    <t xml:space="preserve"> do Uchwały Rady Gminy Miłkowice                                                              Nr V/29/2019                                                                               z dnia 11 marca 2019r.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</si>
</sst>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3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0" xfId="51" applyNumberFormat="1" applyFont="1" applyFill="1" applyBorder="1" applyAlignment="1" applyProtection="1">
      <alignment horizontal="right"/>
      <protection locked="0"/>
    </xf>
    <xf numFmtId="0" fontId="2" fillId="0" borderId="0" xfId="52" applyAlignment="1">
      <alignment horizontal="left" vertical="top"/>
      <protection/>
    </xf>
    <xf numFmtId="0" fontId="8" fillId="0" borderId="10" xfId="52" applyFont="1" applyFill="1" applyBorder="1" applyAlignment="1">
      <alignment vertical="top"/>
      <protection/>
    </xf>
    <xf numFmtId="0" fontId="8" fillId="0" borderId="11" xfId="52" applyFont="1" applyFill="1" applyBorder="1" applyAlignment="1">
      <alignment horizontal="left" vertical="top"/>
      <protection/>
    </xf>
    <xf numFmtId="0" fontId="7" fillId="0" borderId="0" xfId="52" applyFont="1" applyAlignment="1">
      <alignment horizontal="left" vertical="top"/>
      <protection/>
    </xf>
    <xf numFmtId="0" fontId="2" fillId="0" borderId="0" xfId="52" applyFont="1">
      <alignment/>
      <protection/>
    </xf>
    <xf numFmtId="0" fontId="8" fillId="0" borderId="12" xfId="52" applyFont="1" applyFill="1" applyBorder="1" applyAlignment="1">
      <alignment vertical="top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top" wrapText="1"/>
      <protection/>
    </xf>
    <xf numFmtId="4" fontId="7" fillId="33" borderId="11" xfId="52" applyNumberFormat="1" applyFont="1" applyFill="1" applyBorder="1" applyAlignment="1">
      <alignment horizontal="right" vertical="center"/>
      <protection/>
    </xf>
    <xf numFmtId="0" fontId="9" fillId="0" borderId="11" xfId="52" applyFont="1" applyFill="1" applyBorder="1" applyAlignment="1">
      <alignment horizontal="left" vertical="top"/>
      <protection/>
    </xf>
    <xf numFmtId="0" fontId="2" fillId="0" borderId="14" xfId="52" applyBorder="1" applyAlignment="1" applyProtection="1">
      <alignment horizontal="center" vertical="center" wrapText="1"/>
      <protection locked="0"/>
    </xf>
    <xf numFmtId="49" fontId="2" fillId="0" borderId="15" xfId="52" applyNumberFormat="1" applyBorder="1" applyAlignment="1" applyProtection="1">
      <alignment horizontal="center" vertical="center"/>
      <protection locked="0"/>
    </xf>
    <xf numFmtId="0" fontId="2" fillId="0" borderId="14" xfId="52" applyBorder="1" applyAlignment="1" applyProtection="1">
      <alignment horizontal="center" vertical="center"/>
      <protection locked="0"/>
    </xf>
    <xf numFmtId="0" fontId="2" fillId="0" borderId="11" xfId="52" applyBorder="1" applyAlignment="1">
      <alignment horizontal="center" vertical="center"/>
      <protection/>
    </xf>
    <xf numFmtId="4" fontId="10" fillId="0" borderId="14" xfId="52" applyNumberFormat="1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4" fontId="7" fillId="0" borderId="11" xfId="52" applyNumberFormat="1" applyFont="1" applyBorder="1" applyAlignment="1" applyProtection="1">
      <alignment vertical="center"/>
      <protection locked="0"/>
    </xf>
    <xf numFmtId="0" fontId="10" fillId="0" borderId="11" xfId="52" applyFont="1" applyFill="1" applyBorder="1" applyAlignment="1">
      <alignment horizontal="center" vertical="center"/>
      <protection/>
    </xf>
    <xf numFmtId="49" fontId="2" fillId="0" borderId="11" xfId="52" applyNumberFormat="1" applyFont="1" applyBorder="1" applyAlignment="1" applyProtection="1">
      <alignment horizontal="center" vertical="center"/>
      <protection locked="0"/>
    </xf>
    <xf numFmtId="0" fontId="2" fillId="0" borderId="11" xfId="52" applyFont="1" applyBorder="1" applyAlignment="1" applyProtection="1">
      <alignment horizontal="center" vertical="center"/>
      <protection locked="0"/>
    </xf>
    <xf numFmtId="0" fontId="2" fillId="0" borderId="11" xfId="52" applyBorder="1" applyAlignment="1" applyProtection="1">
      <alignment horizontal="center" vertical="center" wrapText="1"/>
      <protection locked="0"/>
    </xf>
    <xf numFmtId="4" fontId="9" fillId="0" borderId="11" xfId="52" applyNumberFormat="1" applyFont="1" applyFill="1" applyBorder="1" applyAlignment="1">
      <alignment horizontal="center" vertical="top"/>
      <protection/>
    </xf>
    <xf numFmtId="49" fontId="2" fillId="0" borderId="11" xfId="52" applyNumberFormat="1" applyFont="1" applyBorder="1" applyAlignment="1" applyProtection="1">
      <alignment horizontal="center"/>
      <protection locked="0"/>
    </xf>
    <xf numFmtId="0" fontId="2" fillId="0" borderId="11" xfId="52" applyFont="1" applyBorder="1" applyAlignment="1" applyProtection="1">
      <alignment horizontal="center"/>
      <protection locked="0"/>
    </xf>
    <xf numFmtId="4" fontId="2" fillId="0" borderId="11" xfId="52" applyNumberFormat="1" applyBorder="1" applyAlignment="1">
      <alignment horizontal="center" vertical="top"/>
      <protection/>
    </xf>
    <xf numFmtId="49" fontId="2" fillId="0" borderId="15" xfId="52" applyNumberFormat="1" applyBorder="1" applyAlignment="1" applyProtection="1">
      <alignment horizontal="center"/>
      <protection locked="0"/>
    </xf>
    <xf numFmtId="0" fontId="2" fillId="0" borderId="14" xfId="52" applyBorder="1" applyAlignment="1" applyProtection="1">
      <alignment horizontal="center"/>
      <protection locked="0"/>
    </xf>
    <xf numFmtId="49" fontId="2" fillId="0" borderId="11" xfId="52" applyNumberFormat="1" applyBorder="1" applyAlignment="1" applyProtection="1">
      <alignment horizontal="center"/>
      <protection locked="0"/>
    </xf>
    <xf numFmtId="0" fontId="2" fillId="0" borderId="11" xfId="52" applyBorder="1" applyAlignment="1" applyProtection="1">
      <alignment horizontal="center"/>
      <protection locked="0"/>
    </xf>
    <xf numFmtId="49" fontId="2" fillId="0" borderId="11" xfId="52" applyNumberFormat="1" applyBorder="1" applyAlignment="1" applyProtection="1">
      <alignment horizontal="center" vertical="center"/>
      <protection locked="0"/>
    </xf>
    <xf numFmtId="0" fontId="2" fillId="0" borderId="11" xfId="52" applyBorder="1" applyAlignment="1" applyProtection="1">
      <alignment horizontal="center" vertical="center"/>
      <protection locked="0"/>
    </xf>
    <xf numFmtId="49" fontId="7" fillId="33" borderId="16" xfId="52" applyNumberFormat="1" applyFont="1" applyFill="1" applyBorder="1" applyAlignment="1" applyProtection="1">
      <alignment horizontal="right" vertical="center"/>
      <protection locked="0"/>
    </xf>
    <xf numFmtId="4" fontId="7" fillId="33" borderId="11" xfId="52" applyNumberFormat="1" applyFont="1" applyFill="1" applyBorder="1" applyAlignment="1">
      <alignment horizontal="center" vertical="center"/>
      <protection/>
    </xf>
    <xf numFmtId="0" fontId="2" fillId="33" borderId="0" xfId="52" applyFill="1" applyAlignment="1">
      <alignment horizontal="left" vertical="center"/>
      <protection/>
    </xf>
    <xf numFmtId="0" fontId="2" fillId="33" borderId="0" xfId="52" applyFill="1" applyAlignment="1">
      <alignment vertical="center"/>
      <protection/>
    </xf>
    <xf numFmtId="4" fontId="2" fillId="0" borderId="0" xfId="52" applyNumberFormat="1">
      <alignment/>
      <protection/>
    </xf>
    <xf numFmtId="164" fontId="2" fillId="0" borderId="0" xfId="54" applyNumberFormat="1" applyFont="1" applyAlignment="1">
      <alignment horizontal="right" vertical="top"/>
    </xf>
    <xf numFmtId="4" fontId="2" fillId="0" borderId="0" xfId="52" applyNumberFormat="1" applyAlignment="1">
      <alignment horizontal="center" vertical="center"/>
      <protection/>
    </xf>
    <xf numFmtId="4" fontId="43" fillId="0" borderId="11" xfId="52" applyNumberFormat="1" applyFont="1" applyFill="1" applyBorder="1" applyAlignment="1">
      <alignment horizontal="center" vertical="top"/>
      <protection/>
    </xf>
    <xf numFmtId="4" fontId="44" fillId="0" borderId="11" xfId="52" applyNumberFormat="1" applyFont="1" applyBorder="1" applyAlignment="1">
      <alignment horizontal="center" vertical="top"/>
      <protection/>
    </xf>
    <xf numFmtId="4" fontId="2" fillId="0" borderId="0" xfId="52" applyNumberFormat="1" applyFont="1" applyAlignment="1">
      <alignment horizontal="center" vertical="center"/>
      <protection/>
    </xf>
    <xf numFmtId="4" fontId="2" fillId="0" borderId="0" xfId="52" applyNumberFormat="1" applyAlignment="1">
      <alignment horizontal="left" vertical="top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49" fontId="7" fillId="33" borderId="17" xfId="52" applyNumberFormat="1" applyFont="1" applyFill="1" applyBorder="1" applyAlignment="1" applyProtection="1">
      <alignment horizontal="right" vertical="center"/>
      <protection locked="0"/>
    </xf>
    <xf numFmtId="49" fontId="7" fillId="33" borderId="16" xfId="52" applyNumberFormat="1" applyFont="1" applyFill="1" applyBorder="1" applyAlignment="1" applyProtection="1">
      <alignment horizontal="right" vertical="center"/>
      <protection locked="0"/>
    </xf>
    <xf numFmtId="49" fontId="7" fillId="33" borderId="17" xfId="52" applyNumberFormat="1" applyFont="1" applyFill="1" applyBorder="1" applyAlignment="1">
      <alignment horizontal="center" vertical="center"/>
      <protection/>
    </xf>
    <xf numFmtId="49" fontId="7" fillId="33" borderId="16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left" vertical="top"/>
      <protection/>
    </xf>
    <xf numFmtId="0" fontId="9" fillId="0" borderId="11" xfId="52" applyFont="1" applyFill="1" applyBorder="1" applyAlignment="1">
      <alignment horizontal="left" vertical="top" wrapText="1"/>
      <protection/>
    </xf>
    <xf numFmtId="49" fontId="7" fillId="0" borderId="17" xfId="52" applyNumberFormat="1" applyFont="1" applyBorder="1" applyAlignment="1" applyProtection="1">
      <alignment horizontal="center" vertical="center"/>
      <protection locked="0"/>
    </xf>
    <xf numFmtId="49" fontId="7" fillId="0" borderId="16" xfId="52" applyNumberFormat="1" applyFont="1" applyBorder="1" applyAlignment="1" applyProtection="1">
      <alignment horizontal="center" vertical="center"/>
      <protection locked="0"/>
    </xf>
    <xf numFmtId="49" fontId="7" fillId="0" borderId="18" xfId="52" applyNumberFormat="1" applyFont="1" applyBorder="1" applyAlignment="1" applyProtection="1">
      <alignment horizontal="center" vertical="center"/>
      <protection locked="0"/>
    </xf>
    <xf numFmtId="0" fontId="5" fillId="33" borderId="0" xfId="51" applyNumberFormat="1" applyFont="1" applyFill="1" applyBorder="1" applyAlignment="1" applyProtection="1">
      <alignment horizontal="right" vertical="top" wrapText="1"/>
      <protection locked="0"/>
    </xf>
    <xf numFmtId="0" fontId="6" fillId="0" borderId="0" xfId="52" applyFont="1" applyFill="1" applyBorder="1" applyAlignment="1">
      <alignment horizontal="center" vertical="top" wrapText="1"/>
      <protection/>
    </xf>
    <xf numFmtId="49" fontId="7" fillId="33" borderId="10" xfId="52" applyNumberFormat="1" applyFont="1" applyFill="1" applyBorder="1" applyAlignment="1">
      <alignment horizontal="center" vertical="center"/>
      <protection/>
    </xf>
    <xf numFmtId="49" fontId="7" fillId="33" borderId="14" xfId="52" applyNumberFormat="1" applyFont="1" applyFill="1" applyBorder="1" applyAlignment="1">
      <alignment horizontal="center" vertical="center"/>
      <protection/>
    </xf>
    <xf numFmtId="49" fontId="7" fillId="33" borderId="12" xfId="52" applyNumberFormat="1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2" xfId="52" applyFont="1" applyFill="1" applyBorder="1" applyAlignment="1">
      <alignment horizontal="center" vertical="center"/>
      <protection/>
    </xf>
    <xf numFmtId="0" fontId="8" fillId="0" borderId="17" xfId="52" applyFont="1" applyFill="1" applyBorder="1" applyAlignment="1">
      <alignment horizontal="center" vertical="top"/>
      <protection/>
    </xf>
    <xf numFmtId="0" fontId="8" fillId="0" borderId="18" xfId="52" applyFont="1" applyFill="1" applyBorder="1" applyAlignment="1">
      <alignment horizontal="center" vertical="top"/>
      <protection/>
    </xf>
    <xf numFmtId="0" fontId="8" fillId="0" borderId="17" xfId="52" applyFont="1" applyFill="1" applyBorder="1" applyAlignment="1">
      <alignment horizontal="left" vertical="top"/>
      <protection/>
    </xf>
    <xf numFmtId="0" fontId="8" fillId="0" borderId="18" xfId="52" applyFont="1" applyFill="1" applyBorder="1" applyAlignment="1">
      <alignment horizontal="left" vertical="top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C1">
      <selection activeCell="E29" sqref="E29"/>
    </sheetView>
  </sheetViews>
  <sheetFormatPr defaultColWidth="9.140625" defaultRowHeight="15"/>
  <cols>
    <col min="1" max="2" width="8.8515625" style="1" customWidth="1"/>
    <col min="3" max="3" width="8.140625" style="1" customWidth="1"/>
    <col min="4" max="4" width="10.28125" style="1" customWidth="1"/>
    <col min="5" max="5" width="17.421875" style="1" customWidth="1"/>
    <col min="6" max="6" width="20.00390625" style="1" customWidth="1"/>
    <col min="7" max="7" width="17.57421875" style="1" customWidth="1"/>
    <col min="8" max="8" width="17.28125" style="1" customWidth="1"/>
    <col min="9" max="9" width="20.421875" style="1" customWidth="1"/>
    <col min="10" max="10" width="13.28125" style="1" customWidth="1"/>
    <col min="11" max="11" width="14.7109375" style="1" customWidth="1"/>
    <col min="12" max="16384" width="8.8515625" style="1" customWidth="1"/>
  </cols>
  <sheetData>
    <row r="1" ht="12.75">
      <c r="I1" s="2" t="s">
        <v>0</v>
      </c>
    </row>
    <row r="2" spans="8:9" ht="39" customHeight="1">
      <c r="H2" s="57" t="s">
        <v>36</v>
      </c>
      <c r="I2" s="57"/>
    </row>
    <row r="5" spans="1:10" ht="18.75" customHeight="1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3"/>
    </row>
    <row r="6" spans="1:10" ht="29.25" customHeight="1">
      <c r="A6" s="58"/>
      <c r="B6" s="58"/>
      <c r="C6" s="58"/>
      <c r="D6" s="58"/>
      <c r="E6" s="58"/>
      <c r="F6" s="58"/>
      <c r="G6" s="58"/>
      <c r="H6" s="58"/>
      <c r="I6" s="58"/>
      <c r="J6" s="3"/>
    </row>
    <row r="7" spans="1:11" ht="12.75">
      <c r="A7" s="59" t="s">
        <v>2</v>
      </c>
      <c r="B7" s="62" t="s">
        <v>3</v>
      </c>
      <c r="C7" s="65" t="s">
        <v>4</v>
      </c>
      <c r="D7" s="68" t="s">
        <v>5</v>
      </c>
      <c r="E7" s="71" t="s">
        <v>6</v>
      </c>
      <c r="F7" s="4" t="s">
        <v>7</v>
      </c>
      <c r="G7" s="74"/>
      <c r="H7" s="75"/>
      <c r="I7" s="5"/>
      <c r="J7" s="6"/>
      <c r="K7" s="7"/>
    </row>
    <row r="8" spans="1:11" ht="13.5" customHeight="1">
      <c r="A8" s="60"/>
      <c r="B8" s="63"/>
      <c r="C8" s="66"/>
      <c r="D8" s="69"/>
      <c r="E8" s="72"/>
      <c r="F8" s="8"/>
      <c r="G8" s="76" t="s">
        <v>8</v>
      </c>
      <c r="H8" s="77"/>
      <c r="I8" s="5"/>
      <c r="J8" s="6"/>
      <c r="K8" s="7"/>
    </row>
    <row r="9" spans="1:11" ht="49.5" customHeight="1">
      <c r="A9" s="61"/>
      <c r="B9" s="64"/>
      <c r="C9" s="67"/>
      <c r="D9" s="70"/>
      <c r="E9" s="73"/>
      <c r="F9" s="9" t="s">
        <v>9</v>
      </c>
      <c r="G9" s="10" t="s">
        <v>10</v>
      </c>
      <c r="H9" s="10" t="s">
        <v>11</v>
      </c>
      <c r="I9" s="10" t="s">
        <v>12</v>
      </c>
      <c r="J9" s="11"/>
      <c r="K9" s="7"/>
    </row>
    <row r="10" spans="1:11" ht="15.75" customHeight="1">
      <c r="A10" s="50" t="s">
        <v>13</v>
      </c>
      <c r="B10" s="51"/>
      <c r="C10" s="51"/>
      <c r="D10" s="51"/>
      <c r="E10" s="12">
        <f>E13</f>
        <v>392446.41000000003</v>
      </c>
      <c r="F10" s="12">
        <f>F13</f>
        <v>193984.41</v>
      </c>
      <c r="G10" s="12">
        <f>G13</f>
        <v>0</v>
      </c>
      <c r="H10" s="12">
        <f>H13</f>
        <v>193984.41</v>
      </c>
      <c r="I10" s="12">
        <f>I13</f>
        <v>198462</v>
      </c>
      <c r="J10" s="11"/>
      <c r="K10" s="41"/>
    </row>
    <row r="11" spans="1:10" ht="30" customHeight="1">
      <c r="A11" s="52" t="s">
        <v>14</v>
      </c>
      <c r="B11" s="52"/>
      <c r="C11" s="52"/>
      <c r="D11" s="5"/>
      <c r="E11" s="53" t="s">
        <v>15</v>
      </c>
      <c r="F11" s="53"/>
      <c r="G11" s="53"/>
      <c r="H11" s="53"/>
      <c r="I11" s="53"/>
      <c r="J11" s="3"/>
    </row>
    <row r="12" spans="1:10" ht="33" customHeight="1">
      <c r="A12" s="5" t="s">
        <v>16</v>
      </c>
      <c r="B12" s="5"/>
      <c r="C12" s="13"/>
      <c r="D12" s="14" t="s">
        <v>17</v>
      </c>
      <c r="E12" s="53" t="s">
        <v>18</v>
      </c>
      <c r="F12" s="53"/>
      <c r="G12" s="53"/>
      <c r="H12" s="53"/>
      <c r="I12" s="53"/>
      <c r="J12" s="3"/>
    </row>
    <row r="13" spans="1:12" s="20" customFormat="1" ht="27" customHeight="1">
      <c r="A13" s="15" t="s">
        <v>19</v>
      </c>
      <c r="B13" s="16">
        <v>92116</v>
      </c>
      <c r="C13" s="14" t="s">
        <v>20</v>
      </c>
      <c r="D13" s="17"/>
      <c r="E13" s="18">
        <f>F13+I13</f>
        <v>392446.41000000003</v>
      </c>
      <c r="F13" s="18">
        <f>H13</f>
        <v>193984.41</v>
      </c>
      <c r="G13" s="18"/>
      <c r="H13" s="18">
        <f>131340.63+62643.78</f>
        <v>193984.41</v>
      </c>
      <c r="I13" s="18">
        <v>198462</v>
      </c>
      <c r="J13" s="45"/>
      <c r="K13" s="19"/>
      <c r="L13" s="42"/>
    </row>
    <row r="14" spans="1:11" s="20" customFormat="1" ht="17.25" customHeight="1">
      <c r="A14" s="54" t="s">
        <v>21</v>
      </c>
      <c r="B14" s="55"/>
      <c r="C14" s="55"/>
      <c r="D14" s="56"/>
      <c r="E14" s="21">
        <f>SUM(E17:E30)</f>
        <v>411662.80999999994</v>
      </c>
      <c r="F14" s="21">
        <f>SUM(F17:F30)</f>
        <v>43330.1</v>
      </c>
      <c r="G14" s="21">
        <f>SUM(G17:G30)</f>
        <v>43330.1</v>
      </c>
      <c r="H14" s="21">
        <f>SUM(H17:H30)</f>
        <v>0</v>
      </c>
      <c r="I14" s="21">
        <f>SUM(I17:I30)</f>
        <v>368332.70999999996</v>
      </c>
      <c r="J14" s="45"/>
      <c r="K14" s="19"/>
    </row>
    <row r="15" spans="1:10" ht="42.75" customHeight="1">
      <c r="A15" s="52" t="s">
        <v>14</v>
      </c>
      <c r="B15" s="52"/>
      <c r="C15" s="52"/>
      <c r="D15" s="5"/>
      <c r="E15" s="53" t="s">
        <v>22</v>
      </c>
      <c r="F15" s="53"/>
      <c r="G15" s="53"/>
      <c r="H15" s="53"/>
      <c r="I15" s="53"/>
      <c r="J15" s="3"/>
    </row>
    <row r="16" spans="1:11" ht="33" customHeight="1">
      <c r="A16" s="5" t="s">
        <v>16</v>
      </c>
      <c r="B16" s="5"/>
      <c r="C16" s="13"/>
      <c r="D16" s="22" t="s">
        <v>23</v>
      </c>
      <c r="E16" s="47" t="s">
        <v>24</v>
      </c>
      <c r="F16" s="47"/>
      <c r="G16" s="47"/>
      <c r="H16" s="47"/>
      <c r="I16" s="47"/>
      <c r="J16" s="3"/>
      <c r="K16" s="41"/>
    </row>
    <row r="17" spans="1:10" ht="24.75" customHeight="1">
      <c r="A17" s="23" t="s">
        <v>25</v>
      </c>
      <c r="B17" s="24">
        <v>75085</v>
      </c>
      <c r="C17" s="25" t="s">
        <v>26</v>
      </c>
      <c r="D17" s="25"/>
      <c r="E17" s="43">
        <f>F17+I17</f>
        <v>52155.619999999995</v>
      </c>
      <c r="F17" s="43">
        <f>G17</f>
        <v>5482.95</v>
      </c>
      <c r="G17" s="43">
        <f>5482.95</f>
        <v>5482.95</v>
      </c>
      <c r="H17" s="43"/>
      <c r="I17" s="43">
        <f>46672.67</f>
        <v>46672.67</v>
      </c>
      <c r="J17" s="3"/>
    </row>
    <row r="18" spans="1:10" ht="26.25">
      <c r="A18" s="27"/>
      <c r="B18" s="28"/>
      <c r="C18" s="25" t="s">
        <v>27</v>
      </c>
      <c r="D18" s="25"/>
      <c r="E18" s="43">
        <f aca="true" t="shared" si="0" ref="E18:E30">F18+I18</f>
        <v>8986.6</v>
      </c>
      <c r="F18" s="43">
        <f aca="true" t="shared" si="1" ref="F18:F30">G18</f>
        <v>946.7</v>
      </c>
      <c r="G18" s="43">
        <v>946.7</v>
      </c>
      <c r="H18" s="44"/>
      <c r="I18" s="44">
        <v>8039.9</v>
      </c>
      <c r="J18" s="3"/>
    </row>
    <row r="19" spans="1:10" ht="26.25">
      <c r="A19" s="30"/>
      <c r="B19" s="31"/>
      <c r="C19" s="25" t="s">
        <v>28</v>
      </c>
      <c r="D19" s="25"/>
      <c r="E19" s="43">
        <f t="shared" si="0"/>
        <v>1313.33</v>
      </c>
      <c r="F19" s="43">
        <f t="shared" si="1"/>
        <v>138.38</v>
      </c>
      <c r="G19" s="43">
        <v>138.38</v>
      </c>
      <c r="H19" s="44"/>
      <c r="I19" s="44">
        <v>1174.95</v>
      </c>
      <c r="J19" s="3"/>
    </row>
    <row r="20" spans="1:10" ht="26.25">
      <c r="A20" s="32"/>
      <c r="B20" s="33"/>
      <c r="C20" s="25" t="s">
        <v>29</v>
      </c>
      <c r="D20" s="25"/>
      <c r="E20" s="43">
        <f t="shared" si="0"/>
        <v>2342</v>
      </c>
      <c r="F20" s="43">
        <f t="shared" si="1"/>
        <v>246</v>
      </c>
      <c r="G20" s="43">
        <v>246</v>
      </c>
      <c r="H20" s="44"/>
      <c r="I20" s="44">
        <v>2096</v>
      </c>
      <c r="J20" s="3"/>
    </row>
    <row r="21" spans="1:10" ht="26.25">
      <c r="A21" s="32"/>
      <c r="B21" s="33"/>
      <c r="C21" s="25" t="s">
        <v>30</v>
      </c>
      <c r="D21" s="25"/>
      <c r="E21" s="43">
        <f t="shared" si="0"/>
        <v>3948</v>
      </c>
      <c r="F21" s="43">
        <f t="shared" si="1"/>
        <v>415.55</v>
      </c>
      <c r="G21" s="43">
        <v>415.55</v>
      </c>
      <c r="H21" s="44"/>
      <c r="I21" s="44">
        <v>3532.45</v>
      </c>
      <c r="J21" s="3"/>
    </row>
    <row r="22" spans="1:10" ht="26.25">
      <c r="A22" s="34" t="s">
        <v>31</v>
      </c>
      <c r="B22" s="35">
        <v>80101</v>
      </c>
      <c r="C22" s="25" t="s">
        <v>32</v>
      </c>
      <c r="D22" s="25"/>
      <c r="E22" s="43">
        <f t="shared" si="0"/>
        <v>46800</v>
      </c>
      <c r="F22" s="43">
        <f t="shared" si="1"/>
        <v>4926.32</v>
      </c>
      <c r="G22" s="26">
        <v>4926.32</v>
      </c>
      <c r="H22" s="29"/>
      <c r="I22" s="29">
        <f>38652.63+3221.05</f>
        <v>41873.68</v>
      </c>
      <c r="J22" s="3"/>
    </row>
    <row r="23" spans="1:11" ht="26.25">
      <c r="A23" s="32"/>
      <c r="B23" s="33"/>
      <c r="C23" s="25" t="s">
        <v>26</v>
      </c>
      <c r="D23" s="25"/>
      <c r="E23" s="43">
        <f t="shared" si="0"/>
        <v>90548.15999999999</v>
      </c>
      <c r="F23" s="43">
        <f t="shared" si="1"/>
        <v>9532.84</v>
      </c>
      <c r="G23" s="26">
        <f>9688.87-G24</f>
        <v>9532.84</v>
      </c>
      <c r="H23" s="29"/>
      <c r="I23" s="29">
        <f>82341.65-I24</f>
        <v>81015.31999999999</v>
      </c>
      <c r="J23" s="3"/>
      <c r="K23" s="40"/>
    </row>
    <row r="24" spans="1:11" ht="26.25">
      <c r="A24" s="32"/>
      <c r="B24" s="33"/>
      <c r="C24" s="25" t="s">
        <v>35</v>
      </c>
      <c r="D24" s="25"/>
      <c r="E24" s="43">
        <f>F24+I24</f>
        <v>1482.36</v>
      </c>
      <c r="F24" s="43">
        <f>G24</f>
        <v>156.03</v>
      </c>
      <c r="G24" s="26">
        <v>156.03</v>
      </c>
      <c r="H24" s="29"/>
      <c r="I24" s="29">
        <v>1326.33</v>
      </c>
      <c r="J24" s="3"/>
      <c r="K24" s="40"/>
    </row>
    <row r="25" spans="1:11" ht="26.25">
      <c r="A25" s="32"/>
      <c r="B25" s="33"/>
      <c r="C25" s="25" t="s">
        <v>27</v>
      </c>
      <c r="D25" s="25"/>
      <c r="E25" s="43">
        <f t="shared" si="0"/>
        <v>15801.8</v>
      </c>
      <c r="F25" s="43">
        <f t="shared" si="1"/>
        <v>1663.42</v>
      </c>
      <c r="G25" s="26">
        <v>1663.42</v>
      </c>
      <c r="H25" s="29"/>
      <c r="I25" s="29">
        <v>14138.38</v>
      </c>
      <c r="J25" s="3"/>
      <c r="K25" s="40"/>
    </row>
    <row r="26" spans="1:11" ht="26.25">
      <c r="A26" s="32"/>
      <c r="B26" s="33"/>
      <c r="C26" s="25" t="s">
        <v>28</v>
      </c>
      <c r="D26" s="25"/>
      <c r="E26" s="43">
        <f t="shared" si="0"/>
        <v>2447.94</v>
      </c>
      <c r="F26" s="43">
        <f t="shared" si="1"/>
        <v>259.31</v>
      </c>
      <c r="G26" s="26">
        <v>259.31</v>
      </c>
      <c r="H26" s="29"/>
      <c r="I26" s="29">
        <v>2188.63</v>
      </c>
      <c r="J26" s="3"/>
      <c r="K26" s="40"/>
    </row>
    <row r="27" spans="1:11" ht="26.25">
      <c r="A27" s="32"/>
      <c r="B27" s="33"/>
      <c r="C27" s="25" t="s">
        <v>29</v>
      </c>
      <c r="D27" s="25"/>
      <c r="E27" s="43">
        <f t="shared" si="0"/>
        <v>14300</v>
      </c>
      <c r="F27" s="29">
        <f>1442.85+62.31</f>
        <v>1505.1599999999999</v>
      </c>
      <c r="G27" s="26">
        <f>F27</f>
        <v>1505.1599999999999</v>
      </c>
      <c r="H27" s="29"/>
      <c r="I27" s="29">
        <f>12265.15+529.69</f>
        <v>12794.84</v>
      </c>
      <c r="J27" s="3"/>
      <c r="K27" s="40"/>
    </row>
    <row r="28" spans="1:11" ht="26.25">
      <c r="A28" s="32"/>
      <c r="B28" s="33"/>
      <c r="C28" s="25" t="s">
        <v>33</v>
      </c>
      <c r="D28" s="25"/>
      <c r="E28" s="43">
        <f t="shared" si="0"/>
        <v>121154</v>
      </c>
      <c r="F28" s="29">
        <f>12815.15-62.31</f>
        <v>12752.84</v>
      </c>
      <c r="G28" s="26">
        <f>F28</f>
        <v>12752.84</v>
      </c>
      <c r="H28" s="29"/>
      <c r="I28" s="29">
        <f>108930.85-529.69</f>
        <v>108401.16</v>
      </c>
      <c r="J28" s="3"/>
      <c r="K28" s="40"/>
    </row>
    <row r="29" spans="1:11" ht="26.25">
      <c r="A29" s="32"/>
      <c r="B29" s="33"/>
      <c r="C29" s="25" t="s">
        <v>30</v>
      </c>
      <c r="D29" s="25"/>
      <c r="E29" s="43">
        <f t="shared" si="0"/>
        <v>9760</v>
      </c>
      <c r="F29" s="43">
        <f t="shared" si="1"/>
        <v>1027.54</v>
      </c>
      <c r="G29" s="26">
        <v>1027.54</v>
      </c>
      <c r="H29" s="29"/>
      <c r="I29" s="29">
        <v>8732.46</v>
      </c>
      <c r="J29" s="3"/>
      <c r="K29" s="40"/>
    </row>
    <row r="30" spans="1:11" ht="26.25">
      <c r="A30" s="34" t="s">
        <v>31</v>
      </c>
      <c r="B30" s="35">
        <v>80113</v>
      </c>
      <c r="C30" s="25" t="s">
        <v>30</v>
      </c>
      <c r="D30" s="25"/>
      <c r="E30" s="43">
        <f t="shared" si="0"/>
        <v>40623</v>
      </c>
      <c r="F30" s="43">
        <f t="shared" si="1"/>
        <v>4277.06</v>
      </c>
      <c r="G30" s="26">
        <v>4277.06</v>
      </c>
      <c r="H30" s="29"/>
      <c r="I30" s="29">
        <v>36345.94</v>
      </c>
      <c r="J30" s="3"/>
      <c r="K30" s="40"/>
    </row>
    <row r="31" spans="1:10" s="39" customFormat="1" ht="24" customHeight="1">
      <c r="A31" s="48" t="s">
        <v>34</v>
      </c>
      <c r="B31" s="49"/>
      <c r="C31" s="49"/>
      <c r="D31" s="36"/>
      <c r="E31" s="37">
        <f>E14+E10</f>
        <v>804109.22</v>
      </c>
      <c r="F31" s="37">
        <f>F14+F10</f>
        <v>237314.51</v>
      </c>
      <c r="G31" s="37">
        <f>G14+G10</f>
        <v>43330.1</v>
      </c>
      <c r="H31" s="37">
        <f>H14+H10</f>
        <v>193984.41</v>
      </c>
      <c r="I31" s="37">
        <f>I14+I10</f>
        <v>566794.71</v>
      </c>
      <c r="J31" s="38"/>
    </row>
    <row r="32" spans="2:10" ht="12.75">
      <c r="B32" s="3"/>
      <c r="C32" s="3"/>
      <c r="D32" s="3"/>
      <c r="E32" s="3"/>
      <c r="F32" s="3"/>
      <c r="G32" s="46"/>
      <c r="H32" s="3"/>
      <c r="I32" s="3"/>
      <c r="J32" s="3"/>
    </row>
    <row r="33" ht="12.75">
      <c r="E33" s="40"/>
    </row>
  </sheetData>
  <sheetProtection/>
  <mergeCells count="18">
    <mergeCell ref="H2:I2"/>
    <mergeCell ref="A5:I6"/>
    <mergeCell ref="A7:A9"/>
    <mergeCell ref="B7:B9"/>
    <mergeCell ref="C7:C9"/>
    <mergeCell ref="D7:D9"/>
    <mergeCell ref="E7:E9"/>
    <mergeCell ref="G7:H7"/>
    <mergeCell ref="G8:H8"/>
    <mergeCell ref="E16:I16"/>
    <mergeCell ref="A31:C31"/>
    <mergeCell ref="A10:D10"/>
    <mergeCell ref="A11:C11"/>
    <mergeCell ref="E11:I11"/>
    <mergeCell ref="E12:I12"/>
    <mergeCell ref="A14:D14"/>
    <mergeCell ref="A15:C15"/>
    <mergeCell ref="E15:I15"/>
  </mergeCells>
  <printOptions/>
  <pageMargins left="0.92" right="0.75" top="0.77" bottom="1" header="0.4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2019-03-06T10:49:41Z</cp:lastPrinted>
  <dcterms:created xsi:type="dcterms:W3CDTF">2019-01-04T11:25:29Z</dcterms:created>
  <dcterms:modified xsi:type="dcterms:W3CDTF">2019-03-06T10:56:49Z</dcterms:modified>
  <cp:category/>
  <cp:version/>
  <cp:contentType/>
  <cp:contentStatus/>
</cp:coreProperties>
</file>