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'1'!$A$1:$X$117</definedName>
    <definedName name="_xlnm.Print_Area" localSheetId="1">'2'!$A$1:$L$78</definedName>
    <definedName name="_xlnm.Print_Area" localSheetId="2">'3'!$A$1:$G$31</definedName>
    <definedName name="_xlnm.Print_Area" localSheetId="3">'4'!$A$1:$C$39</definedName>
  </definedNames>
  <calcPr fullCalcOnLoad="1"/>
</workbook>
</file>

<file path=xl/sharedStrings.xml><?xml version="1.0" encoding="utf-8"?>
<sst xmlns="http://schemas.openxmlformats.org/spreadsheetml/2006/main" count="1927" uniqueCount="476">
  <si>
    <t>z tego:</t>
  </si>
  <si>
    <t>RAZEM</t>
  </si>
  <si>
    <t>2010-2012</t>
  </si>
  <si>
    <t>60016</t>
  </si>
  <si>
    <t>Wyszczególnienie</t>
  </si>
  <si>
    <t>600</t>
  </si>
  <si>
    <t>2007-2013</t>
  </si>
  <si>
    <t>Dział</t>
  </si>
  <si>
    <t>Rozdział</t>
  </si>
  <si>
    <t>010</t>
  </si>
  <si>
    <t>01010</t>
  </si>
  <si>
    <t>Infrastruktura wodociągowa i sanitacyjna wsi</t>
  </si>
  <si>
    <t>Drogi publiczne gminne</t>
  </si>
  <si>
    <t>Przeciwdziałanie alkoholizmowi</t>
  </si>
  <si>
    <t xml:space="preserve">Wykup gruntów, na których posadowione są przepompownie ścieków </t>
  </si>
  <si>
    <t>Lp.</t>
  </si>
  <si>
    <t>w złotych</t>
  </si>
  <si>
    <t>Nazwa zadania inwestycyjnego</t>
  </si>
  <si>
    <t>Termin realizacji</t>
  </si>
  <si>
    <t xml:space="preserve">Łączne koszty finansowe 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</si>
  <si>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</si>
  <si>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</si>
  <si>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</si>
  <si>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</si>
  <si>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</si>
  <si>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</si>
  <si>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</si>
  <si>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</si>
  <si>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</si>
  <si>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</si>
  <si>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</si>
  <si>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</si>
  <si>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</si>
  <si>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</si>
  <si>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Modernizacja sieci wodociągowej na terenie Gminy Miłkowice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</si>
  <si>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</si>
  <si>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</si>
  <si>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</si>
  <si>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Dział 600 : TRANSPORT I ŁĄCZNOŚĆ</t>
  </si>
  <si>
    <t xml:space="preserve">       Rozdział 60016 : Drogi publiczne gminne</t>
  </si>
  <si>
    <t>2010-2011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</si>
  <si>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</si>
  <si>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</si>
  <si>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</si>
  <si>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</si>
  <si>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Dział 801 : OŚWIATA I WYCHOWANIE</t>
  </si>
  <si>
    <t>Rozdział  80195: Pozostała działalność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</si>
  <si>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</si>
  <si>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</si>
  <si>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</si>
  <si>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</si>
  <si>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</si>
  <si>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</si>
  <si>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</si>
  <si>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</si>
  <si>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>2007-2011</t>
  </si>
  <si>
    <t>Rozdział  92195: Pozostała działalność</t>
  </si>
  <si>
    <t>Dział 926 : KULTURA FIZYCZNA I SPORT</t>
  </si>
  <si>
    <t>Rozdział  92601: Obiekty sportowe</t>
  </si>
  <si>
    <t>Razem wydatki inwestycyjne:</t>
  </si>
  <si>
    <t>Wykaz zadań i zakupów inwestycyjnych na 2011 rok</t>
  </si>
  <si>
    <t>Planowane wydatki w roku 2011    (od 6 do 9)</t>
  </si>
  <si>
    <t>wolne środki-kredyt z 2010r.</t>
  </si>
  <si>
    <t>Założenie progów zwalniających (fundusz sołecki Kochlice)</t>
  </si>
  <si>
    <t>Remont drogi w Rzeszotarach ul. H.Pobożnego - dokumentacja (fundusz sołecki Rzeszotary-Dobrzejów)</t>
  </si>
  <si>
    <t>Zakup pompy szlamowej dla OSP Ulesie (fundusz sołecki Ulesie)</t>
  </si>
  <si>
    <t>Założenie monitoringu wizyjnego w SP Rzeszotary (f-sz sołecki)</t>
  </si>
  <si>
    <t>Planowane wydatki w roku 2009    (od 6 do 11)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</si>
  <si>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</si>
  <si>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</si>
  <si>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</si>
  <si>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Remont i modernizacja świetlicy wiejskiej w Bobrowie (fundusz sołecki Bobrów)</t>
  </si>
  <si>
    <t>Adaptacja pozyskanego budynku na świetlicę w Jakuszowie (fundusz sołecki Jakuszowa)</t>
  </si>
  <si>
    <t>Remont i modernizacja budynku sportowego używanego jako świetlicę wiejską w Kochlicach (fundusz sołecki Kochlice)</t>
  </si>
  <si>
    <t>Remont i modernizacja budynku  świetlicy wiejskiej w Miłkowicach (fundusz sołecki Miłkowice)</t>
  </si>
  <si>
    <t>Remont i modernizacja świetlicy wiejskiej w Pątnówku (fundusz sołecki Pątnówek)</t>
  </si>
  <si>
    <t>Remont i modernizacja świetlicy wiejskiej w Studnicy (fundusz sołecki Studnica)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</si>
  <si>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</si>
  <si>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</si>
  <si>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</si>
  <si>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</si>
  <si>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Doposażenie boiska sportowego ze środków funduszu sołeckiego (wg. Załącznika Nr 6)</t>
  </si>
  <si>
    <t>Remont drogi w Gniewomirowicach</t>
  </si>
  <si>
    <t>921</t>
  </si>
  <si>
    <t>92109</t>
  </si>
  <si>
    <t>Kultura i ochrona dziedzictwa narodowego</t>
  </si>
  <si>
    <t>Domy i ośrodki kultury, świetlice i kluby</t>
  </si>
  <si>
    <t>ZMIANA PLANU WYDATKÓW GMINY MIŁKOWICE NA ROK 2011</t>
  </si>
  <si>
    <t>2009-2011</t>
  </si>
  <si>
    <t>wpłaty ludności 94.000zł, dot. z WFOŚ 23.400</t>
  </si>
  <si>
    <t>dotacja z ANR</t>
  </si>
  <si>
    <t>Remont dróg osiedlowych w Miłkowicach (ul. 22-Lipca)</t>
  </si>
  <si>
    <t>Utworzenie Centrum Edukacyjno-Kulturalnego w miejscowości Ulesie</t>
  </si>
  <si>
    <t>Nazwa dotowanego</t>
  </si>
  <si>
    <t>Zakres</t>
  </si>
  <si>
    <t>Kwota dotacji</t>
  </si>
  <si>
    <t>Dostarczanie wody</t>
  </si>
  <si>
    <t>Gminny Zakład Gospodarki komunalnej w Miłkowicach</t>
  </si>
  <si>
    <t>Gospodarka odpadami</t>
  </si>
  <si>
    <t>dotacja do 1 mieszkańca gminy do wywozu odpadów segregowanych i utrzymania składowiska odpadów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</si>
  <si>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</si>
  <si>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</si>
  <si>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</si>
  <si>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</si>
  <si>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</si>
  <si>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</si>
  <si>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</si>
  <si>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</si>
  <si>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>na realizację programów profilaktyki rozwiązywania problemów alkoholowych</t>
  </si>
  <si>
    <t>Przedszkola</t>
  </si>
  <si>
    <t>Przedszkole Niepubliczne "Słoneczko" w Miłkowicach</t>
  </si>
  <si>
    <t xml:space="preserve">na koszty utrzymania dzieci uczęszczających do przedszkola </t>
  </si>
  <si>
    <t>Wykaz dotacji udzielanych z budżetu Gminy Miłkowice w roku 2011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</si>
  <si>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</si>
  <si>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</si>
  <si>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</si>
  <si>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</si>
  <si>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Dowożenie uczniów do szkół</t>
  </si>
  <si>
    <t>dotacja do 1 km przewozu uczniów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</si>
  <si>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</si>
  <si>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</si>
  <si>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</si>
  <si>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</si>
  <si>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 xml:space="preserve">  II.2. Jednostki spoza sektora finansów publicznych</t>
  </si>
  <si>
    <t xml:space="preserve">  III. Dotacje celowe</t>
  </si>
  <si>
    <t xml:space="preserve">  III.1. Jednostki sektora finansów publicznych</t>
  </si>
  <si>
    <t xml:space="preserve">  III.2. Jednostki spoza sektora finansów publicznych</t>
  </si>
  <si>
    <t>X</t>
  </si>
  <si>
    <t>upowszechnianie kultury fizycznej sportu na terenie gminy</t>
  </si>
  <si>
    <t xml:space="preserve">Ogółem dotacje 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</si>
  <si>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</si>
  <si>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</si>
  <si>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 CE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</si>
  <si>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 komunalnych lokali mieszkalnych 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</si>
  <si>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</si>
  <si>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</si>
  <si>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t>0,00</t>
  </si>
  <si>
    <t>Transport i łączność</t>
  </si>
  <si>
    <t>590 302,27</t>
  </si>
  <si>
    <t>40 000,00</t>
  </si>
  <si>
    <t>515 802,27</t>
  </si>
  <si>
    <t>367 796,00</t>
  </si>
  <si>
    <t>30 000,00</t>
  </si>
  <si>
    <t>608 979,00</t>
  </si>
  <si>
    <t>336 979,00</t>
  </si>
  <si>
    <t>74 339,00</t>
  </si>
  <si>
    <t>16 364 112,00</t>
  </si>
  <si>
    <t>48 299,27</t>
  </si>
  <si>
    <t>Nazwa</t>
  </si>
  <si>
    <t>Plan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</si>
  <si>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</si>
  <si>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</si>
  <si>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</si>
  <si>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</si>
  <si>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</si>
  <si>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</si>
  <si>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</si>
  <si>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</si>
  <si>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</si>
  <si>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</si>
  <si>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</si>
  <si>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</si>
  <si>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</si>
  <si>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</si>
  <si>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</si>
  <si>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</si>
  <si>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</si>
  <si>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</si>
  <si>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</si>
  <si>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</si>
  <si>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</si>
  <si>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</si>
  <si>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</si>
  <si>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</si>
  <si>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</si>
  <si>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</si>
  <si>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</si>
  <si>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</si>
  <si>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</si>
  <si>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</si>
  <si>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</si>
  <si>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</si>
  <si>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</si>
  <si>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1 564 630,00</t>
  </si>
  <si>
    <t>zmniejszenie</t>
  </si>
  <si>
    <t>zwiększenie</t>
  </si>
  <si>
    <t>po zmianach</t>
  </si>
  <si>
    <t>3 385,00</t>
  </si>
  <si>
    <t>96 322,00</t>
  </si>
  <si>
    <t>222 506,27</t>
  </si>
  <si>
    <t>126 184,27</t>
  </si>
  <si>
    <t>122 799,27</t>
  </si>
  <si>
    <t>148 006,27</t>
  </si>
  <si>
    <t>51 684,27</t>
  </si>
  <si>
    <t>14 883,00</t>
  </si>
  <si>
    <t>367 734,04</t>
  </si>
  <si>
    <t>20 000,00</t>
  </si>
  <si>
    <t>474 000,00</t>
  </si>
  <si>
    <t>515 940,00</t>
  </si>
  <si>
    <t>41 940,00</t>
  </si>
  <si>
    <t>93 039,00</t>
  </si>
  <si>
    <t>242 000,00</t>
  </si>
  <si>
    <t>262 640,00</t>
  </si>
  <si>
    <t>20 640,00</t>
  </si>
  <si>
    <t>Wydatki razem:</t>
  </si>
  <si>
    <t>5 695 681,00</t>
  </si>
  <si>
    <t>2 466 387,00</t>
  </si>
  <si>
    <t>13 700 867,00</t>
  </si>
  <si>
    <t>9 142 627,96</t>
  </si>
  <si>
    <t>3 446 946,96</t>
  </si>
  <si>
    <t>1 709 235,00</t>
  </si>
  <si>
    <t>2 663 245,00</t>
  </si>
  <si>
    <t>754</t>
  </si>
  <si>
    <t>900</t>
  </si>
  <si>
    <t>Utworzenie św. wiejskiej z segmentów kontenerowych w Goślinowie (w tym fundusz sołecki 6.199zł)</t>
  </si>
  <si>
    <t>Plan przychodów na rok 2011</t>
  </si>
  <si>
    <t>Stan środków na początek roku</t>
  </si>
  <si>
    <t>§ 2650</t>
  </si>
  <si>
    <t>Dotacja przedmiotowa z budżetu otrzymana przez zakład budżetowy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</si>
  <si>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</si>
  <si>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</si>
  <si>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</si>
  <si>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</si>
  <si>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pozostałe przychody</t>
  </si>
  <si>
    <t>Plan wydatków (kosztów) na rok 2011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</si>
  <si>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</si>
  <si>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</si>
  <si>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</si>
  <si>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</si>
  <si>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</si>
  <si>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</si>
  <si>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</si>
  <si>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</si>
  <si>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</si>
  <si>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</si>
  <si>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</si>
  <si>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Państwowy Fundusz Rehabilitacji Osób Niepełnosprawnych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</si>
  <si>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</si>
  <si>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</si>
  <si>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</si>
  <si>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</si>
  <si>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</si>
  <si>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</si>
  <si>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</si>
  <si>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</si>
  <si>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</si>
  <si>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</si>
  <si>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</si>
  <si>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</si>
  <si>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</si>
  <si>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świadczonych w ruchomej publicznej sieci telefonicznej</t>
  </si>
  <si>
    <t>§ 4370</t>
  </si>
  <si>
    <t>Opłaty z tytułu zakupu usług telekomunikacyjnych świadczonych w stacjonarnej publicznej sieci telefonicznej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</si>
  <si>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</si>
  <si>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</si>
  <si>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</si>
  <si>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</si>
  <si>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</si>
  <si>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</si>
  <si>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</si>
  <si>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</si>
  <si>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</si>
  <si>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</si>
  <si>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</si>
  <si>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</si>
  <si>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</si>
  <si>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</si>
  <si>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</si>
  <si>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</si>
  <si>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PLAN PRZYCHODÓW I KOSZTÓW</t>
  </si>
  <si>
    <t>samorządowego zakładu budżetowego na rok 2011</t>
  </si>
  <si>
    <t>dz.400 r.40002</t>
  </si>
  <si>
    <t>Budowa ciągu pieszo-jezdnego przy stacji PKP w Miłkowicach (dokumentacja)</t>
  </si>
  <si>
    <t>Rozdział 75411 : Komendy powiatowe Państwowej Straży Pożarnej</t>
  </si>
  <si>
    <t>Zakup samochodu specjalnego operacyjnego do przewożenia ludzi (dofinansowanie)</t>
  </si>
  <si>
    <t>Rozdział  90002: Gospodarka odpadami</t>
  </si>
  <si>
    <t>Zakup pojemników do selektywnej zbiórki odpadów</t>
  </si>
  <si>
    <t>Dotacja celowa na dofinans. inwestycji</t>
  </si>
  <si>
    <t>Budowa wiatrołapu w budynku świetlicy w Gniewomirowicach</t>
  </si>
  <si>
    <t>52 500,00</t>
  </si>
  <si>
    <t>40 100,00</t>
  </si>
  <si>
    <t>5 100,00</t>
  </si>
  <si>
    <t>35 000,00</t>
  </si>
  <si>
    <t>12 400,00</t>
  </si>
  <si>
    <t>642 802,27</t>
  </si>
  <si>
    <t>262 606,27</t>
  </si>
  <si>
    <t>131 284,27</t>
  </si>
  <si>
    <t>127 899,27</t>
  </si>
  <si>
    <t>131 322,00</t>
  </si>
  <si>
    <t>380 196,00</t>
  </si>
  <si>
    <t>568 302,27</t>
  </si>
  <si>
    <t>188 106,27</t>
  </si>
  <si>
    <t>56 784,27</t>
  </si>
  <si>
    <t>53 399,27</t>
  </si>
  <si>
    <t>700</t>
  </si>
  <si>
    <t>Gospodarka mieszkaniowa</t>
  </si>
  <si>
    <t>334 018,00</t>
  </si>
  <si>
    <t>272 500,00</t>
  </si>
  <si>
    <t>61 518,00</t>
  </si>
  <si>
    <t>-20 009,00</t>
  </si>
  <si>
    <t>314 009,00</t>
  </si>
  <si>
    <t>41 509,00</t>
  </si>
  <si>
    <t>70004</t>
  </si>
  <si>
    <t>Różne jednostki obsługi gospodarki mieszkaniowej</t>
  </si>
  <si>
    <t>710</t>
  </si>
  <si>
    <t>Działalność usługowa</t>
  </si>
  <si>
    <t>81 000,00</t>
  </si>
  <si>
    <t>1 000,00</t>
  </si>
  <si>
    <t>80 000,00</t>
  </si>
  <si>
    <t>29 028,00</t>
  </si>
  <si>
    <t>110 028,00</t>
  </si>
  <si>
    <t>71035</t>
  </si>
  <si>
    <t>Cmentarze</t>
  </si>
  <si>
    <t>750</t>
  </si>
  <si>
    <t>Administracja publiczna</t>
  </si>
  <si>
    <t>1 968 113,00</t>
  </si>
  <si>
    <t>1 880 050,00</t>
  </si>
  <si>
    <t>1 470 429,00</t>
  </si>
  <si>
    <t>409 621,00</t>
  </si>
  <si>
    <t>73 180,00</t>
  </si>
  <si>
    <t>-10 000,00</t>
  </si>
  <si>
    <t>770,00</t>
  </si>
  <si>
    <t>1 958 883,00</t>
  </si>
  <si>
    <t>1 870 820,00</t>
  </si>
  <si>
    <t>1 461 199,00</t>
  </si>
  <si>
    <t>75023</t>
  </si>
  <si>
    <t>Urzędy gmin (miast i miast na prawach powiatu)</t>
  </si>
  <si>
    <t>1 752 423,00</t>
  </si>
  <si>
    <t>1 750 223,00</t>
  </si>
  <si>
    <t>1 401 089,00</t>
  </si>
  <si>
    <t>349 134,00</t>
  </si>
  <si>
    <t>2 200,00</t>
  </si>
  <si>
    <t>1 743 193,00</t>
  </si>
  <si>
    <t>1 740 993,00</t>
  </si>
  <si>
    <t>1 391 859,00</t>
  </si>
  <si>
    <t>Bezpieczeństwo publiczne i ochrona przeciwpożarowa</t>
  </si>
  <si>
    <t>204 820,00</t>
  </si>
  <si>
    <t>201 120,00</t>
  </si>
  <si>
    <t>171 120,00</t>
  </si>
  <si>
    <t>41 820,00</t>
  </si>
  <si>
    <t>129 300,00</t>
  </si>
  <si>
    <t>3 700,00</t>
  </si>
  <si>
    <t>-15 000,00</t>
  </si>
  <si>
    <t>-5 000,00</t>
  </si>
  <si>
    <t>19 000,00</t>
  </si>
  <si>
    <t>9 000,00</t>
  </si>
  <si>
    <t>10 000,00</t>
  </si>
  <si>
    <t>208 820,00</t>
  </si>
  <si>
    <t>195 120,00</t>
  </si>
  <si>
    <t>175 120,00</t>
  </si>
  <si>
    <t>133 300,00</t>
  </si>
  <si>
    <t>13 700,00</t>
  </si>
  <si>
    <t>75403</t>
  </si>
  <si>
    <t>Jednostki terenowe Policji</t>
  </si>
  <si>
    <t>4 000,00</t>
  </si>
  <si>
    <t>75411</t>
  </si>
  <si>
    <t>Komendy powiatowe Państwowej Straży Pożarnej</t>
  </si>
  <si>
    <t>75412</t>
  </si>
  <si>
    <t>Ochotnicze straże pożarne</t>
  </si>
  <si>
    <t>201 570,00</t>
  </si>
  <si>
    <t>197 870,00</t>
  </si>
  <si>
    <t>167 870,00</t>
  </si>
  <si>
    <t>41 570,00</t>
  </si>
  <si>
    <t>126 300,00</t>
  </si>
  <si>
    <t>5 000,00</t>
  </si>
  <si>
    <t>191 570,00</t>
  </si>
  <si>
    <t>187 870,00</t>
  </si>
  <si>
    <t>852</t>
  </si>
  <si>
    <t>Pomoc społeczna</t>
  </si>
  <si>
    <t>2 888 220,00</t>
  </si>
  <si>
    <t>675 680,00</t>
  </si>
  <si>
    <t>544 503,00</t>
  </si>
  <si>
    <t>131 177,00</t>
  </si>
  <si>
    <t>59 000,00</t>
  </si>
  <si>
    <t>2 153 540,00</t>
  </si>
  <si>
    <t>-100 000,00</t>
  </si>
  <si>
    <t>-75 000,00</t>
  </si>
  <si>
    <t>-50 000,00</t>
  </si>
  <si>
    <t>-25 000,00</t>
  </si>
  <si>
    <t>2 788 220,00</t>
  </si>
  <si>
    <t>600 680,00</t>
  </si>
  <si>
    <t>494 503,00</t>
  </si>
  <si>
    <t>106 177,00</t>
  </si>
  <si>
    <t>2 128 540,00</t>
  </si>
  <si>
    <t>85202</t>
  </si>
  <si>
    <t>Domy pomocy społecznej</t>
  </si>
  <si>
    <t>84 000,00</t>
  </si>
  <si>
    <t>85214</t>
  </si>
  <si>
    <t>Zasiłki i pomoc w naturze oraz składki na ubezpieczenia emerytalne i rentowe</t>
  </si>
  <si>
    <t>304 000,00</t>
  </si>
  <si>
    <t>299 000,00</t>
  </si>
  <si>
    <t>85215</t>
  </si>
  <si>
    <t>Dodatki mieszkaniowe</t>
  </si>
  <si>
    <t>60 000,00</t>
  </si>
  <si>
    <t>-20 000,00</t>
  </si>
  <si>
    <t>85219</t>
  </si>
  <si>
    <t>Ośrodki pomocy społecznej</t>
  </si>
  <si>
    <t>534 420,00</t>
  </si>
  <si>
    <t>491 995,00</t>
  </si>
  <si>
    <t>42 425,00</t>
  </si>
  <si>
    <t>484 420,00</t>
  </si>
  <si>
    <t>441 995,00</t>
  </si>
  <si>
    <t>Gospodarka komunalna i ochrona środowiska</t>
  </si>
  <si>
    <t>415 184,00</t>
  </si>
  <si>
    <t>401 184,00</t>
  </si>
  <si>
    <t>357 789,00</t>
  </si>
  <si>
    <t>353 789,00</t>
  </si>
  <si>
    <t>43 395,00</t>
  </si>
  <si>
    <t>14 000,00</t>
  </si>
  <si>
    <t>19 481,00</t>
  </si>
  <si>
    <t>11 500,00</t>
  </si>
  <si>
    <t>7 981,00</t>
  </si>
  <si>
    <t>434 665,00</t>
  </si>
  <si>
    <t>412 684,00</t>
  </si>
  <si>
    <t>369 289,00</t>
  </si>
  <si>
    <t>365 289,00</t>
  </si>
  <si>
    <t>21 981,00</t>
  </si>
  <si>
    <t>90002</t>
  </si>
  <si>
    <t>38 932,00</t>
  </si>
  <si>
    <t>2 500,00</t>
  </si>
  <si>
    <t>36 432,00</t>
  </si>
  <si>
    <t>46 913,00</t>
  </si>
  <si>
    <t>90013</t>
  </si>
  <si>
    <t>Schroniska dla zwierząt</t>
  </si>
  <si>
    <t>1 861,00</t>
  </si>
  <si>
    <t>2 861,00</t>
  </si>
  <si>
    <t>90015</t>
  </si>
  <si>
    <t>Oświetlenie ulic, placów i dróg</t>
  </si>
  <si>
    <t>330 000,00</t>
  </si>
  <si>
    <t>10 500,00</t>
  </si>
  <si>
    <t>340 500,00</t>
  </si>
  <si>
    <t>21 230,00</t>
  </si>
  <si>
    <t>1 230,00</t>
  </si>
  <si>
    <t>630 209,00</t>
  </si>
  <si>
    <t>517 170,00</t>
  </si>
  <si>
    <t>43 170,00</t>
  </si>
  <si>
    <t>113 039,00</t>
  </si>
  <si>
    <t>358 209,00</t>
  </si>
  <si>
    <t>263 870,00</t>
  </si>
  <si>
    <t>21 870,00</t>
  </si>
  <si>
    <t>94 339,00</t>
  </si>
  <si>
    <t>926</t>
  </si>
  <si>
    <t>Kultura fizyczna</t>
  </si>
  <si>
    <t>157 300,00</t>
  </si>
  <si>
    <t>49 300,00</t>
  </si>
  <si>
    <t>18 800,00</t>
  </si>
  <si>
    <t>30 500,00</t>
  </si>
  <si>
    <t>108 000,00</t>
  </si>
  <si>
    <t>3 000,00</t>
  </si>
  <si>
    <t>160 300,00</t>
  </si>
  <si>
    <t>52 300,00</t>
  </si>
  <si>
    <t>33 500,00</t>
  </si>
  <si>
    <t>92601</t>
  </si>
  <si>
    <t>Obiekty sportowe</t>
  </si>
  <si>
    <t>-145 009,00</t>
  </si>
  <si>
    <t>-90 000,00</t>
  </si>
  <si>
    <t>-60 000,00</t>
  </si>
  <si>
    <t>-30 000,00</t>
  </si>
  <si>
    <t>-35 000,00</t>
  </si>
  <si>
    <t>145 009,00</t>
  </si>
  <si>
    <t>94 628,00</t>
  </si>
  <si>
    <t>30 600,00</t>
  </si>
  <si>
    <t>29 830,00</t>
  </si>
  <si>
    <t>64 028,00</t>
  </si>
  <si>
    <t>50 381,00</t>
  </si>
  <si>
    <t>13 650 486,00</t>
  </si>
  <si>
    <t>9 083 227,96</t>
  </si>
  <si>
    <t>5 636 451,00</t>
  </si>
  <si>
    <t>3 446 776,96</t>
  </si>
  <si>
    <t>1 753 254,00</t>
  </si>
  <si>
    <t>2 431 387,00</t>
  </si>
  <si>
    <t>2 713 626,00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</si>
  <si>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administrowanych cmentarzy</t>
    </r>
  </si>
  <si>
    <t>2008-2013</t>
  </si>
  <si>
    <t xml:space="preserve">Gospodarka odpadami 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</si>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</sst>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5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1"/>
      <name val="Arial"/>
      <family val="2"/>
    </font>
    <font>
      <sz val="9"/>
      <name val="Verdana"/>
      <family val="2"/>
    </font>
    <font>
      <i/>
      <sz val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54">
      <alignment/>
      <protection/>
    </xf>
    <xf numFmtId="0" fontId="26" fillId="0" borderId="0" xfId="0" applyNumberFormat="1" applyFill="1" applyBorder="1" applyAlignment="1" applyProtection="1">
      <alignment horizontal="left"/>
      <protection locked="0"/>
    </xf>
    <xf numFmtId="0" fontId="3" fillId="0" borderId="0" xfId="56" applyFont="1" applyAlignment="1">
      <alignment vertical="center" wrapText="1"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3" fontId="12" fillId="0" borderId="0" xfId="56" applyNumberFormat="1" applyFont="1">
      <alignment/>
      <protection/>
    </xf>
    <xf numFmtId="0" fontId="9" fillId="0" borderId="0" xfId="56" applyFont="1" applyAlignment="1">
      <alignment horizontal="right" vertical="center"/>
      <protection/>
    </xf>
    <xf numFmtId="0" fontId="13" fillId="0" borderId="0" xfId="56" applyFont="1" applyAlignment="1">
      <alignment textRotation="180"/>
      <protection/>
    </xf>
    <xf numFmtId="0" fontId="13" fillId="20" borderId="10" xfId="56" applyFont="1" applyFill="1" applyBorder="1" applyAlignment="1">
      <alignment horizontal="center" vertical="center" wrapText="1"/>
      <protection/>
    </xf>
    <xf numFmtId="0" fontId="12" fillId="0" borderId="0" xfId="56" applyFont="1" applyAlignment="1">
      <alignment vertical="center" wrapText="1"/>
      <protection/>
    </xf>
    <xf numFmtId="0" fontId="13" fillId="20" borderId="11" xfId="56" applyFont="1" applyFill="1" applyBorder="1" applyAlignment="1">
      <alignment horizontal="center" vertical="center" wrapText="1"/>
      <protection/>
    </xf>
    <xf numFmtId="0" fontId="8" fillId="20" borderId="12" xfId="56" applyFont="1" applyFill="1" applyBorder="1" applyAlignment="1">
      <alignment horizontal="center" vertical="center" wrapText="1"/>
      <protection/>
    </xf>
    <xf numFmtId="0" fontId="8" fillId="20" borderId="13" xfId="56" applyFont="1" applyFill="1" applyBorder="1" applyAlignment="1">
      <alignment horizontal="center" vertical="center" wrapText="1"/>
      <protection/>
    </xf>
    <xf numFmtId="0" fontId="14" fillId="0" borderId="14" xfId="56" applyFont="1" applyFill="1" applyBorder="1" applyAlignment="1">
      <alignment horizontal="center" vertical="center" wrapText="1"/>
      <protection/>
    </xf>
    <xf numFmtId="0" fontId="14" fillId="0" borderId="12" xfId="56" applyFont="1" applyFill="1" applyBorder="1" applyAlignment="1">
      <alignment horizontal="center" vertical="center" wrapText="1"/>
      <protection/>
    </xf>
    <xf numFmtId="3" fontId="9" fillId="0" borderId="12" xfId="56" applyNumberFormat="1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textRotation="180"/>
      <protection/>
    </xf>
    <xf numFmtId="0" fontId="14" fillId="0" borderId="0" xfId="56" applyFont="1" applyFill="1" applyAlignment="1">
      <alignment horizontal="center" vertical="center" wrapText="1"/>
      <protection/>
    </xf>
    <xf numFmtId="3" fontId="13" fillId="0" borderId="16" xfId="56" applyNumberFormat="1" applyFont="1" applyFill="1" applyBorder="1" applyAlignment="1">
      <alignment vertical="center" wrapText="1"/>
      <protection/>
    </xf>
    <xf numFmtId="3" fontId="13" fillId="0" borderId="17" xfId="56" applyNumberFormat="1" applyFont="1" applyFill="1" applyBorder="1" applyAlignment="1">
      <alignment vertical="center" wrapText="1"/>
      <protection/>
    </xf>
    <xf numFmtId="3" fontId="4" fillId="0" borderId="18" xfId="56" applyNumberFormat="1" applyFont="1" applyFill="1" applyBorder="1" applyAlignment="1">
      <alignment vertical="center" wrapText="1"/>
      <protection/>
    </xf>
    <xf numFmtId="0" fontId="13" fillId="0" borderId="0" xfId="56" applyFont="1" applyFill="1" applyAlignment="1">
      <alignment textRotation="180"/>
      <protection/>
    </xf>
    <xf numFmtId="0" fontId="12" fillId="0" borderId="0" xfId="56" applyFont="1" applyFill="1" applyAlignment="1">
      <alignment vertical="center" wrapText="1"/>
      <protection/>
    </xf>
    <xf numFmtId="3" fontId="5" fillId="0" borderId="19" xfId="56" applyNumberFormat="1" applyFont="1" applyFill="1" applyBorder="1" applyAlignment="1">
      <alignment vertical="center" wrapText="1"/>
      <protection/>
    </xf>
    <xf numFmtId="3" fontId="5" fillId="0" borderId="20" xfId="56" applyNumberFormat="1" applyFont="1" applyFill="1" applyBorder="1" applyAlignment="1">
      <alignment vertical="center" wrapText="1"/>
      <protection/>
    </xf>
    <xf numFmtId="3" fontId="5" fillId="0" borderId="21" xfId="56" applyNumberFormat="1" applyFont="1" applyFill="1" applyBorder="1" applyAlignment="1">
      <alignment vertical="center" wrapText="1"/>
      <protection/>
    </xf>
    <xf numFmtId="3" fontId="4" fillId="0" borderId="22" xfId="56" applyNumberFormat="1" applyFont="1" applyFill="1" applyBorder="1" applyAlignment="1">
      <alignment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vertical="center" wrapText="1"/>
      <protection/>
    </xf>
    <xf numFmtId="0" fontId="4" fillId="0" borderId="24" xfId="56" applyNumberFormat="1" applyFont="1" applyFill="1" applyBorder="1" applyAlignment="1">
      <alignment horizontal="center" vertical="center" wrapText="1"/>
      <protection/>
    </xf>
    <xf numFmtId="3" fontId="12" fillId="0" borderId="24" xfId="56" applyNumberFormat="1" applyFont="1" applyFill="1" applyBorder="1" applyAlignment="1">
      <alignment vertical="center" wrapText="1"/>
      <protection/>
    </xf>
    <xf numFmtId="3" fontId="14" fillId="0" borderId="25" xfId="56" applyNumberFormat="1" applyFont="1" applyFill="1" applyBorder="1" applyAlignment="1">
      <alignment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3" fontId="14" fillId="0" borderId="24" xfId="56" applyNumberFormat="1" applyFont="1" applyFill="1" applyBorder="1" applyAlignment="1">
      <alignment vertical="center" wrapText="1"/>
      <protection/>
    </xf>
    <xf numFmtId="3" fontId="4" fillId="0" borderId="27" xfId="56" applyNumberFormat="1" applyFont="1" applyFill="1" applyBorder="1" applyAlignment="1">
      <alignment vertical="center" wrapText="1"/>
      <protection/>
    </xf>
    <xf numFmtId="0" fontId="4" fillId="0" borderId="28" xfId="56" applyFont="1" applyFill="1" applyBorder="1" applyAlignment="1">
      <alignment horizontal="left" vertical="center" wrapText="1"/>
      <protection/>
    </xf>
    <xf numFmtId="0" fontId="4" fillId="0" borderId="29" xfId="56" applyNumberFormat="1" applyFont="1" applyFill="1" applyBorder="1" applyAlignment="1">
      <alignment horizontal="center" vertical="center" wrapText="1"/>
      <protection/>
    </xf>
    <xf numFmtId="3" fontId="12" fillId="0" borderId="28" xfId="56" applyNumberFormat="1" applyFont="1" applyFill="1" applyBorder="1" applyAlignment="1">
      <alignment vertical="center" wrapText="1"/>
      <protection/>
    </xf>
    <xf numFmtId="3" fontId="12" fillId="0" borderId="25" xfId="56" applyNumberFormat="1" applyFont="1" applyFill="1" applyBorder="1" applyAlignment="1">
      <alignment vertical="center" wrapText="1"/>
      <protection/>
    </xf>
    <xf numFmtId="3" fontId="15" fillId="0" borderId="24" xfId="56" applyNumberFormat="1" applyFont="1" applyFill="1" applyBorder="1" applyAlignment="1">
      <alignment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vertical="center" wrapText="1"/>
      <protection/>
    </xf>
    <xf numFmtId="1" fontId="4" fillId="0" borderId="32" xfId="56" applyNumberFormat="1" applyFont="1" applyFill="1" applyBorder="1" applyAlignment="1">
      <alignment horizontal="center" vertical="center" wrapText="1"/>
      <protection/>
    </xf>
    <xf numFmtId="3" fontId="12" fillId="0" borderId="31" xfId="56" applyNumberFormat="1" applyFont="1" applyFill="1" applyBorder="1" applyAlignment="1">
      <alignment vertical="center" wrapText="1"/>
      <protection/>
    </xf>
    <xf numFmtId="3" fontId="12" fillId="0" borderId="33" xfId="56" applyNumberFormat="1" applyFont="1" applyFill="1" applyBorder="1" applyAlignment="1">
      <alignment vertical="center" wrapText="1"/>
      <protection/>
    </xf>
    <xf numFmtId="3" fontId="4" fillId="0" borderId="34" xfId="56" applyNumberFormat="1" applyFont="1" applyFill="1" applyBorder="1" applyAlignment="1">
      <alignment vertical="center" wrapText="1"/>
      <protection/>
    </xf>
    <xf numFmtId="3" fontId="13" fillId="0" borderId="16" xfId="53" applyNumberFormat="1" applyFont="1" applyFill="1" applyBorder="1" applyAlignment="1">
      <alignment vertical="center" wrapText="1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textRotation="180"/>
      <protection/>
    </xf>
    <xf numFmtId="0" fontId="12" fillId="0" borderId="0" xfId="53" applyFont="1" applyFill="1" applyAlignment="1">
      <alignment vertical="center" wrapText="1"/>
      <protection/>
    </xf>
    <xf numFmtId="3" fontId="5" fillId="0" borderId="20" xfId="53" applyNumberFormat="1" applyFont="1" applyFill="1" applyBorder="1" applyAlignment="1">
      <alignment vertical="center" wrapText="1"/>
      <protection/>
    </xf>
    <xf numFmtId="0" fontId="4" fillId="0" borderId="35" xfId="56" applyFont="1" applyFill="1" applyBorder="1" applyAlignment="1">
      <alignment vertical="center" wrapText="1"/>
      <protection/>
    </xf>
    <xf numFmtId="0" fontId="12" fillId="0" borderId="36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vertical="center" wrapText="1"/>
      <protection/>
    </xf>
    <xf numFmtId="1" fontId="4" fillId="0" borderId="37" xfId="56" applyNumberFormat="1" applyFont="1" applyFill="1" applyBorder="1" applyAlignment="1">
      <alignment horizontal="center" vertical="center" wrapText="1"/>
      <protection/>
    </xf>
    <xf numFmtId="3" fontId="12" fillId="0" borderId="37" xfId="56" applyNumberFormat="1" applyFont="1" applyFill="1" applyBorder="1" applyAlignment="1">
      <alignment vertical="center" wrapText="1"/>
      <protection/>
    </xf>
    <xf numFmtId="3" fontId="14" fillId="0" borderId="37" xfId="56" applyNumberFormat="1" applyFont="1" applyFill="1" applyBorder="1" applyAlignment="1">
      <alignment vertical="center" wrapText="1"/>
      <protection/>
    </xf>
    <xf numFmtId="0" fontId="12" fillId="0" borderId="0" xfId="56" applyFont="1" applyBorder="1">
      <alignment/>
      <protection/>
    </xf>
    <xf numFmtId="3" fontId="12" fillId="0" borderId="0" xfId="56" applyNumberFormat="1" applyFont="1" applyBorder="1">
      <alignment/>
      <protection/>
    </xf>
    <xf numFmtId="0" fontId="14" fillId="0" borderId="26" xfId="56" applyFont="1" applyFill="1" applyBorder="1" applyAlignment="1">
      <alignment horizontal="center" vertical="center" wrapText="1"/>
      <protection/>
    </xf>
    <xf numFmtId="0" fontId="14" fillId="0" borderId="24" xfId="56" applyFont="1" applyFill="1" applyBorder="1" applyAlignment="1">
      <alignment horizontal="center" vertical="center" wrapText="1"/>
      <protection/>
    </xf>
    <xf numFmtId="3" fontId="9" fillId="0" borderId="24" xfId="56" applyNumberFormat="1" applyFont="1" applyFill="1" applyBorder="1" applyAlignment="1">
      <alignment horizontal="center" vertical="center" wrapText="1"/>
      <protection/>
    </xf>
    <xf numFmtId="0" fontId="9" fillId="0" borderId="24" xfId="56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vertical="center" wrapText="1"/>
      <protection/>
    </xf>
    <xf numFmtId="1" fontId="4" fillId="0" borderId="28" xfId="56" applyNumberFormat="1" applyFont="1" applyFill="1" applyBorder="1" applyAlignment="1">
      <alignment horizontal="center" vertical="center" wrapText="1"/>
      <protection/>
    </xf>
    <xf numFmtId="3" fontId="14" fillId="0" borderId="28" xfId="56" applyNumberFormat="1" applyFont="1" applyFill="1" applyBorder="1" applyAlignment="1">
      <alignment vertical="center" wrapText="1"/>
      <protection/>
    </xf>
    <xf numFmtId="1" fontId="4" fillId="0" borderId="24" xfId="56" applyNumberFormat="1" applyFont="1" applyFill="1" applyBorder="1" applyAlignment="1">
      <alignment horizontal="center" vertical="center" wrapText="1"/>
      <protection/>
    </xf>
    <xf numFmtId="0" fontId="12" fillId="0" borderId="38" xfId="56" applyFont="1" applyFill="1" applyBorder="1" applyAlignment="1">
      <alignment horizontal="center" vertical="center" wrapText="1"/>
      <protection/>
    </xf>
    <xf numFmtId="0" fontId="4" fillId="0" borderId="39" xfId="56" applyFont="1" applyFill="1" applyBorder="1" applyAlignment="1">
      <alignment vertical="center" wrapText="1"/>
      <protection/>
    </xf>
    <xf numFmtId="1" fontId="4" fillId="0" borderId="39" xfId="56" applyNumberFormat="1" applyFont="1" applyFill="1" applyBorder="1" applyAlignment="1">
      <alignment vertical="center" wrapText="1"/>
      <protection/>
    </xf>
    <xf numFmtId="3" fontId="12" fillId="0" borderId="39" xfId="56" applyNumberFormat="1" applyFont="1" applyFill="1" applyBorder="1" applyAlignment="1">
      <alignment vertical="center" wrapText="1"/>
      <protection/>
    </xf>
    <xf numFmtId="3" fontId="12" fillId="0" borderId="40" xfId="56" applyNumberFormat="1" applyFont="1" applyFill="1" applyBorder="1" applyAlignment="1">
      <alignment vertical="center" wrapText="1"/>
      <protection/>
    </xf>
    <xf numFmtId="3" fontId="14" fillId="0" borderId="40" xfId="56" applyNumberFormat="1" applyFont="1" applyFill="1" applyBorder="1" applyAlignment="1">
      <alignment vertical="center" wrapText="1"/>
      <protection/>
    </xf>
    <xf numFmtId="0" fontId="4" fillId="0" borderId="18" xfId="56" applyFont="1" applyFill="1" applyBorder="1" applyAlignment="1">
      <alignment vertical="center" wrapText="1"/>
      <protection/>
    </xf>
    <xf numFmtId="3" fontId="5" fillId="0" borderId="41" xfId="56" applyNumberFormat="1" applyFont="1" applyFill="1" applyBorder="1" applyAlignment="1">
      <alignment vertical="center" wrapText="1"/>
      <protection/>
    </xf>
    <xf numFmtId="3" fontId="5" fillId="0" borderId="42" xfId="56" applyNumberFormat="1" applyFont="1" applyFill="1" applyBorder="1" applyAlignment="1">
      <alignment vertical="center" wrapText="1"/>
      <protection/>
    </xf>
    <xf numFmtId="1" fontId="4" fillId="0" borderId="29" xfId="56" applyNumberFormat="1" applyFont="1" applyFill="1" applyBorder="1" applyAlignment="1">
      <alignment horizontal="center" vertical="center" wrapText="1"/>
      <protection/>
    </xf>
    <xf numFmtId="3" fontId="14" fillId="0" borderId="28" xfId="56" applyNumberFormat="1" applyFont="1" applyFill="1" applyBorder="1" applyAlignment="1">
      <alignment horizontal="left" vertical="center" wrapText="1"/>
      <protection/>
    </xf>
    <xf numFmtId="0" fontId="12" fillId="0" borderId="43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vertical="center" wrapText="1"/>
      <protection/>
    </xf>
    <xf numFmtId="1" fontId="4" fillId="0" borderId="44" xfId="56" applyNumberFormat="1" applyFont="1" applyFill="1" applyBorder="1" applyAlignment="1">
      <alignment horizontal="center" vertical="center" wrapText="1"/>
      <protection/>
    </xf>
    <xf numFmtId="3" fontId="12" fillId="0" borderId="13" xfId="56" applyNumberFormat="1" applyFont="1" applyFill="1" applyBorder="1" applyAlignment="1">
      <alignment vertical="center" wrapText="1"/>
      <protection/>
    </xf>
    <xf numFmtId="3" fontId="12" fillId="0" borderId="45" xfId="56" applyNumberFormat="1" applyFont="1" applyFill="1" applyBorder="1" applyAlignment="1">
      <alignment vertical="center" wrapText="1"/>
      <protection/>
    </xf>
    <xf numFmtId="3" fontId="14" fillId="0" borderId="13" xfId="56" applyNumberFormat="1" applyFont="1" applyFill="1" applyBorder="1" applyAlignment="1">
      <alignment horizontal="left" vertical="center" wrapText="1"/>
      <protection/>
    </xf>
    <xf numFmtId="3" fontId="13" fillId="0" borderId="46" xfId="53" applyNumberFormat="1" applyFont="1" applyFill="1" applyBorder="1" applyAlignment="1">
      <alignment vertical="center" wrapText="1"/>
      <protection/>
    </xf>
    <xf numFmtId="0" fontId="4" fillId="0" borderId="47" xfId="56" applyFont="1" applyFill="1" applyBorder="1" applyAlignment="1">
      <alignment horizontal="center" vertical="center" wrapText="1"/>
      <protection/>
    </xf>
    <xf numFmtId="3" fontId="5" fillId="0" borderId="48" xfId="53" applyNumberFormat="1" applyFont="1" applyFill="1" applyBorder="1" applyAlignment="1">
      <alignment vertical="center" wrapText="1"/>
      <protection/>
    </xf>
    <xf numFmtId="0" fontId="4" fillId="0" borderId="49" xfId="56" applyFont="1" applyFill="1" applyBorder="1" applyAlignment="1">
      <alignment vertical="center" wrapText="1"/>
      <protection/>
    </xf>
    <xf numFmtId="3" fontId="14" fillId="0" borderId="50" xfId="56" applyNumberFormat="1" applyFont="1" applyFill="1" applyBorder="1" applyAlignment="1">
      <alignment vertical="center" wrapText="1"/>
      <protection/>
    </xf>
    <xf numFmtId="3" fontId="4" fillId="0" borderId="51" xfId="56" applyNumberFormat="1" applyFont="1" applyFill="1" applyBorder="1" applyAlignment="1">
      <alignment vertical="center" wrapText="1"/>
      <protection/>
    </xf>
    <xf numFmtId="0" fontId="13" fillId="20" borderId="52" xfId="56" applyFont="1" applyFill="1" applyBorder="1" applyAlignment="1">
      <alignment horizontal="center" vertical="center" wrapText="1"/>
      <protection/>
    </xf>
    <xf numFmtId="0" fontId="14" fillId="0" borderId="53" xfId="56" applyFont="1" applyFill="1" applyBorder="1" applyAlignment="1">
      <alignment horizontal="center" vertical="center" wrapText="1"/>
      <protection/>
    </xf>
    <xf numFmtId="0" fontId="14" fillId="0" borderId="50" xfId="56" applyFont="1" applyFill="1" applyBorder="1" applyAlignment="1">
      <alignment horizontal="center" vertical="center" wrapText="1"/>
      <protection/>
    </xf>
    <xf numFmtId="3" fontId="9" fillId="0" borderId="50" xfId="56" applyNumberFormat="1" applyFont="1" applyFill="1" applyBorder="1" applyAlignment="1">
      <alignment horizontal="center" vertical="center" wrapText="1"/>
      <protection/>
    </xf>
    <xf numFmtId="0" fontId="9" fillId="0" borderId="50" xfId="56" applyFont="1" applyFill="1" applyBorder="1" applyAlignment="1">
      <alignment horizontal="center" vertical="center" wrapText="1"/>
      <protection/>
    </xf>
    <xf numFmtId="0" fontId="9" fillId="0" borderId="54" xfId="56" applyFont="1" applyFill="1" applyBorder="1" applyAlignment="1">
      <alignment horizontal="center" vertical="center" wrapText="1"/>
      <protection/>
    </xf>
    <xf numFmtId="0" fontId="12" fillId="0" borderId="55" xfId="56" applyFont="1" applyFill="1" applyBorder="1" applyAlignment="1">
      <alignment horizontal="center" vertical="center" wrapText="1"/>
      <protection/>
    </xf>
    <xf numFmtId="0" fontId="12" fillId="0" borderId="56" xfId="56" applyFont="1" applyFill="1" applyBorder="1" applyAlignment="1">
      <alignment horizontal="center" vertical="center" wrapText="1"/>
      <protection/>
    </xf>
    <xf numFmtId="0" fontId="4" fillId="0" borderId="57" xfId="56" applyFont="1" applyFill="1" applyBorder="1" applyAlignment="1">
      <alignment vertical="center"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3" fontId="4" fillId="0" borderId="37" xfId="53" applyNumberFormat="1" applyFont="1" applyFill="1" applyBorder="1" applyAlignment="1">
      <alignment horizontal="right" vertical="center" wrapText="1"/>
      <protection/>
    </xf>
    <xf numFmtId="3" fontId="12" fillId="0" borderId="37" xfId="53" applyNumberFormat="1" applyFont="1" applyFill="1" applyBorder="1" applyAlignment="1">
      <alignment horizontal="right" vertical="center" wrapText="1"/>
      <protection/>
    </xf>
    <xf numFmtId="3" fontId="4" fillId="0" borderId="37" xfId="53" applyNumberFormat="1" applyFont="1" applyFill="1" applyBorder="1" applyAlignment="1">
      <alignment horizontal="center" vertical="center" wrapText="1"/>
      <protection/>
    </xf>
    <xf numFmtId="0" fontId="4" fillId="0" borderId="58" xfId="56" applyFont="1" applyFill="1" applyBorder="1" applyAlignment="1">
      <alignment vertical="center" wrapText="1"/>
      <protection/>
    </xf>
    <xf numFmtId="3" fontId="5" fillId="0" borderId="59" xfId="56" applyNumberFormat="1" applyFont="1" applyFill="1" applyBorder="1" applyAlignment="1">
      <alignment vertical="center" wrapText="1"/>
      <protection/>
    </xf>
    <xf numFmtId="0" fontId="12" fillId="0" borderId="60" xfId="56" applyFont="1" applyFill="1" applyBorder="1" applyAlignment="1">
      <alignment horizontal="center" vertical="center" wrapText="1"/>
      <protection/>
    </xf>
    <xf numFmtId="0" fontId="13" fillId="0" borderId="61" xfId="56" applyFont="1" applyFill="1" applyBorder="1" applyAlignment="1">
      <alignment vertical="center" wrapText="1"/>
      <protection/>
    </xf>
    <xf numFmtId="3" fontId="13" fillId="0" borderId="62" xfId="56" applyNumberFormat="1" applyFont="1" applyFill="1" applyBorder="1" applyAlignment="1">
      <alignment vertical="center" wrapText="1"/>
      <protection/>
    </xf>
    <xf numFmtId="3" fontId="13" fillId="0" borderId="63" xfId="56" applyNumberFormat="1" applyFont="1" applyFill="1" applyBorder="1" applyAlignment="1">
      <alignment vertical="center" wrapText="1"/>
      <protection/>
    </xf>
    <xf numFmtId="0" fontId="7" fillId="0" borderId="0" xfId="56" applyFont="1" applyAlignment="1">
      <alignment vertical="top"/>
      <protection/>
    </xf>
    <xf numFmtId="0" fontId="13" fillId="0" borderId="0" xfId="56" applyFont="1" applyAlignment="1">
      <alignment vertical="center" wrapText="1"/>
      <protection/>
    </xf>
    <xf numFmtId="3" fontId="13" fillId="0" borderId="0" xfId="56" applyNumberFormat="1" applyFont="1" applyBorder="1" applyAlignment="1">
      <alignment vertical="center" wrapText="1"/>
      <protection/>
    </xf>
    <xf numFmtId="0" fontId="17" fillId="0" borderId="0" xfId="56" applyFont="1">
      <alignment/>
      <protection/>
    </xf>
    <xf numFmtId="3" fontId="17" fillId="0" borderId="0" xfId="56" applyNumberFormat="1" applyFont="1">
      <alignment/>
      <protection/>
    </xf>
    <xf numFmtId="0" fontId="17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3" fontId="6" fillId="0" borderId="0" xfId="56" applyNumberFormat="1" applyFont="1">
      <alignment/>
      <protection/>
    </xf>
    <xf numFmtId="0" fontId="0" fillId="0" borderId="0" xfId="53" applyAlignment="1">
      <alignment vertical="center"/>
      <protection/>
    </xf>
    <xf numFmtId="0" fontId="8" fillId="20" borderId="24" xfId="53" applyFont="1" applyFill="1" applyBorder="1" applyAlignment="1">
      <alignment horizontal="center" vertical="center"/>
      <protection/>
    </xf>
    <xf numFmtId="0" fontId="0" fillId="0" borderId="64" xfId="53" applyFont="1" applyBorder="1" applyAlignment="1">
      <alignment horizontal="center" vertical="center"/>
      <protection/>
    </xf>
    <xf numFmtId="0" fontId="8" fillId="20" borderId="24" xfId="53" applyFont="1" applyFill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65" xfId="53" applyFont="1" applyBorder="1" applyAlignment="1">
      <alignment horizontal="center" vertical="center"/>
      <protection/>
    </xf>
    <xf numFmtId="3" fontId="0" fillId="0" borderId="65" xfId="53" applyNumberFormat="1" applyFont="1" applyBorder="1" applyAlignment="1">
      <alignment vertical="center"/>
      <protection/>
    </xf>
    <xf numFmtId="3" fontId="0" fillId="0" borderId="0" xfId="53" applyNumberFormat="1" applyAlignment="1">
      <alignment vertical="center"/>
      <protection/>
    </xf>
    <xf numFmtId="4" fontId="0" fillId="0" borderId="0" xfId="53" applyNumberFormat="1" applyAlignment="1">
      <alignment vertical="center"/>
      <protection/>
    </xf>
    <xf numFmtId="0" fontId="4" fillId="0" borderId="0" xfId="53" applyFont="1">
      <alignment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67" xfId="55" applyFont="1" applyFill="1" applyBorder="1" applyAlignment="1">
      <alignment vertical="center" wrapText="1"/>
      <protection/>
    </xf>
    <xf numFmtId="0" fontId="4" fillId="0" borderId="68" xfId="55" applyNumberFormat="1" applyFont="1" applyFill="1" applyBorder="1" applyAlignment="1">
      <alignment horizontal="center" vertical="center" wrapText="1"/>
      <protection/>
    </xf>
    <xf numFmtId="3" fontId="12" fillId="0" borderId="67" xfId="55" applyNumberFormat="1" applyFont="1" applyFill="1" applyBorder="1" applyAlignment="1">
      <alignment vertical="center" wrapText="1"/>
      <protection/>
    </xf>
    <xf numFmtId="3" fontId="14" fillId="0" borderId="69" xfId="55" applyNumberFormat="1" applyFont="1" applyFill="1" applyBorder="1" applyAlignment="1">
      <alignment vertical="center" wrapText="1"/>
      <protection/>
    </xf>
    <xf numFmtId="0" fontId="13" fillId="0" borderId="0" xfId="55" applyFont="1" applyFill="1" applyAlignment="1">
      <alignment textRotation="180"/>
      <protection/>
    </xf>
    <xf numFmtId="0" fontId="12" fillId="0" borderId="0" xfId="55" applyFont="1" applyFill="1" applyAlignment="1">
      <alignment vertical="center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left" vertical="center" wrapText="1"/>
      <protection/>
    </xf>
    <xf numFmtId="3" fontId="12" fillId="0" borderId="68" xfId="55" applyNumberFormat="1" applyFont="1" applyFill="1" applyBorder="1" applyAlignment="1">
      <alignment vertical="center" wrapText="1"/>
      <protection/>
    </xf>
    <xf numFmtId="3" fontId="10" fillId="0" borderId="68" xfId="55" applyNumberFormat="1" applyFont="1" applyFill="1" applyBorder="1" applyAlignment="1">
      <alignment vertical="center" wrapText="1"/>
      <protection/>
    </xf>
    <xf numFmtId="3" fontId="15" fillId="0" borderId="67" xfId="55" applyNumberFormat="1" applyFont="1" applyFill="1" applyBorder="1" applyAlignment="1">
      <alignment vertical="center" wrapText="1"/>
      <protection/>
    </xf>
    <xf numFmtId="1" fontId="4" fillId="0" borderId="67" xfId="55" applyNumberFormat="1" applyFont="1" applyFill="1" applyBorder="1" applyAlignment="1">
      <alignment horizontal="center" vertical="center" wrapText="1"/>
      <protection/>
    </xf>
    <xf numFmtId="3" fontId="14" fillId="0" borderId="67" xfId="55" applyNumberFormat="1" applyFont="1" applyFill="1" applyBorder="1" applyAlignment="1">
      <alignment vertical="center" wrapText="1"/>
      <protection/>
    </xf>
    <xf numFmtId="0" fontId="12" fillId="0" borderId="71" xfId="53" applyFont="1" applyFill="1" applyBorder="1" applyAlignment="1">
      <alignment horizontal="left" vertical="center" wrapText="1"/>
      <protection/>
    </xf>
    <xf numFmtId="0" fontId="44" fillId="0" borderId="0" xfId="53" applyFont="1" applyAlignment="1">
      <alignment horizontal="right" vertical="center"/>
      <protection/>
    </xf>
    <xf numFmtId="0" fontId="22" fillId="0" borderId="24" xfId="53" applyFont="1" applyBorder="1" applyAlignment="1">
      <alignment horizontal="center" vertical="center"/>
      <protection/>
    </xf>
    <xf numFmtId="0" fontId="45" fillId="0" borderId="33" xfId="53" applyFont="1" applyBorder="1" applyAlignment="1">
      <alignment vertical="center"/>
      <protection/>
    </xf>
    <xf numFmtId="0" fontId="45" fillId="0" borderId="72" xfId="53" applyFont="1" applyBorder="1" applyAlignment="1">
      <alignment vertical="center"/>
      <protection/>
    </xf>
    <xf numFmtId="3" fontId="45" fillId="0" borderId="31" xfId="53" applyNumberFormat="1" applyFont="1" applyBorder="1" applyAlignment="1">
      <alignment vertical="center"/>
      <protection/>
    </xf>
    <xf numFmtId="0" fontId="45" fillId="0" borderId="73" xfId="53" applyFont="1" applyBorder="1" applyAlignment="1">
      <alignment vertical="center"/>
      <protection/>
    </xf>
    <xf numFmtId="0" fontId="45" fillId="0" borderId="10" xfId="53" applyFont="1" applyBorder="1" applyAlignment="1">
      <alignment vertical="center"/>
      <protection/>
    </xf>
    <xf numFmtId="3" fontId="45" fillId="0" borderId="74" xfId="53" applyNumberFormat="1" applyFont="1" applyBorder="1" applyAlignment="1">
      <alignment vertical="center"/>
      <protection/>
    </xf>
    <xf numFmtId="0" fontId="9" fillId="0" borderId="65" xfId="53" applyFont="1" applyBorder="1" applyAlignment="1">
      <alignment horizontal="center" vertical="center"/>
      <protection/>
    </xf>
    <xf numFmtId="49" fontId="0" fillId="0" borderId="65" xfId="53" applyNumberFormat="1" applyFont="1" applyBorder="1" applyAlignment="1">
      <alignment horizontal="center" vertical="center"/>
      <protection/>
    </xf>
    <xf numFmtId="0" fontId="0" fillId="0" borderId="65" xfId="53" applyFont="1" applyBorder="1" applyAlignment="1">
      <alignment horizontal="center" vertical="center" wrapText="1"/>
      <protection/>
    </xf>
    <xf numFmtId="0" fontId="0" fillId="0" borderId="65" xfId="53" applyFont="1" applyBorder="1" applyAlignment="1">
      <alignment vertical="center" wrapText="1"/>
      <protection/>
    </xf>
    <xf numFmtId="0" fontId="0" fillId="0" borderId="65" xfId="53" applyFont="1" applyBorder="1" applyAlignment="1">
      <alignment vertical="center"/>
      <protection/>
    </xf>
    <xf numFmtId="0" fontId="0" fillId="0" borderId="0" xfId="53">
      <alignment/>
      <protection/>
    </xf>
    <xf numFmtId="0" fontId="0" fillId="0" borderId="65" xfId="53" applyBorder="1" applyAlignment="1">
      <alignment vertical="center" wrapText="1"/>
      <protection/>
    </xf>
    <xf numFmtId="0" fontId="9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vertical="center" wrapText="1"/>
      <protection/>
    </xf>
    <xf numFmtId="3" fontId="0" fillId="0" borderId="24" xfId="53" applyNumberFormat="1" applyFont="1" applyBorder="1" applyAlignment="1">
      <alignment vertical="center"/>
      <protection/>
    </xf>
    <xf numFmtId="0" fontId="0" fillId="0" borderId="24" xfId="53" applyBorder="1" applyAlignment="1">
      <alignment vertical="center" wrapText="1"/>
      <protection/>
    </xf>
    <xf numFmtId="0" fontId="45" fillId="0" borderId="17" xfId="53" applyFont="1" applyBorder="1" applyAlignment="1">
      <alignment vertical="center"/>
      <protection/>
    </xf>
    <xf numFmtId="0" fontId="45" fillId="0" borderId="75" xfId="53" applyFont="1" applyBorder="1" applyAlignment="1">
      <alignment vertical="center"/>
      <protection/>
    </xf>
    <xf numFmtId="3" fontId="45" fillId="0" borderId="16" xfId="53" applyNumberFormat="1" applyFont="1" applyBorder="1" applyAlignment="1">
      <alignment vertical="center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/>
      <protection/>
    </xf>
    <xf numFmtId="49" fontId="0" fillId="0" borderId="24" xfId="53" applyNumberFormat="1" applyFont="1" applyFill="1" applyBorder="1" applyAlignment="1">
      <alignment horizontal="center" vertical="center"/>
      <protection/>
    </xf>
    <xf numFmtId="49" fontId="0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vertical="center" wrapText="1"/>
      <protection/>
    </xf>
    <xf numFmtId="3" fontId="0" fillId="0" borderId="24" xfId="53" applyNumberFormat="1" applyFont="1" applyFill="1" applyBorder="1" applyAlignment="1">
      <alignment horizontal="right" vertical="center" wrapText="1"/>
      <protection/>
    </xf>
    <xf numFmtId="3" fontId="0" fillId="0" borderId="24" xfId="53" applyNumberFormat="1" applyFont="1" applyFill="1" applyBorder="1" applyAlignment="1">
      <alignment vertical="center"/>
      <protection/>
    </xf>
    <xf numFmtId="0" fontId="9" fillId="0" borderId="64" xfId="53" applyFont="1" applyBorder="1" applyAlignment="1">
      <alignment horizontal="center" vertical="center"/>
      <protection/>
    </xf>
    <xf numFmtId="0" fontId="0" fillId="0" borderId="64" xfId="53" applyFont="1" applyBorder="1" applyAlignment="1">
      <alignment horizontal="center" vertical="center" wrapText="1"/>
      <protection/>
    </xf>
    <xf numFmtId="0" fontId="0" fillId="0" borderId="76" xfId="53" applyFont="1" applyBorder="1" applyAlignment="1">
      <alignment vertical="center" wrapText="1"/>
      <protection/>
    </xf>
    <xf numFmtId="3" fontId="0" fillId="0" borderId="64" xfId="53" applyNumberFormat="1" applyFont="1" applyBorder="1" applyAlignment="1">
      <alignment vertical="center"/>
      <protection/>
    </xf>
    <xf numFmtId="3" fontId="8" fillId="0" borderId="18" xfId="53" applyNumberFormat="1" applyFont="1" applyBorder="1" applyAlignment="1">
      <alignment horizontal="center" vertical="center"/>
      <protection/>
    </xf>
    <xf numFmtId="49" fontId="47" fillId="0" borderId="74" xfId="0" applyFill="1" applyAlignment="1">
      <alignment horizontal="left" vertical="center" wrapText="1"/>
    </xf>
    <xf numFmtId="49" fontId="47" fillId="0" borderId="74" xfId="0" applyFill="1" applyAlignment="1">
      <alignment horizontal="right" vertical="center" wrapText="1"/>
    </xf>
    <xf numFmtId="49" fontId="51" fillId="0" borderId="24" xfId="0" applyFill="1" applyAlignment="1">
      <alignment horizontal="right" vertical="center" wrapText="1"/>
    </xf>
    <xf numFmtId="49" fontId="47" fillId="0" borderId="24" xfId="0" applyFill="1" applyAlignment="1">
      <alignment horizontal="left" vertical="center" wrapText="1"/>
    </xf>
    <xf numFmtId="49" fontId="47" fillId="0" borderId="24" xfId="0" applyFill="1" applyAlignment="1">
      <alignment horizontal="center" vertical="center" wrapText="1"/>
    </xf>
    <xf numFmtId="49" fontId="47" fillId="0" borderId="24" xfId="0" applyFill="1" applyAlignment="1">
      <alignment horizontal="right" vertical="center" wrapText="1"/>
    </xf>
    <xf numFmtId="0" fontId="4" fillId="0" borderId="0" xfId="52">
      <alignment/>
      <protection/>
    </xf>
    <xf numFmtId="0" fontId="44" fillId="0" borderId="68" xfId="52" applyFont="1" applyBorder="1" applyAlignment="1">
      <alignment horizontal="justify" vertical="center"/>
      <protection/>
    </xf>
    <xf numFmtId="4" fontId="4" fillId="0" borderId="77" xfId="42" applyNumberFormat="1" applyBorder="1" applyAlignment="1">
      <alignment horizontal="right" vertical="center"/>
    </xf>
    <xf numFmtId="0" fontId="16" fillId="0" borderId="78" xfId="52" applyFont="1" applyBorder="1" applyAlignment="1">
      <alignment horizontal="center" vertical="center"/>
      <protection/>
    </xf>
    <xf numFmtId="0" fontId="44" fillId="0" borderId="79" xfId="52" applyFont="1" applyBorder="1" applyAlignment="1">
      <alignment horizontal="justify" vertical="center" wrapText="1"/>
      <protection/>
    </xf>
    <xf numFmtId="4" fontId="4" fillId="0" borderId="80" xfId="42" applyNumberFormat="1" applyBorder="1" applyAlignment="1">
      <alignment horizontal="right" vertical="center"/>
    </xf>
    <xf numFmtId="0" fontId="16" fillId="0" borderId="81" xfId="52" applyFont="1" applyBorder="1" applyAlignment="1">
      <alignment horizontal="center" vertical="center"/>
      <protection/>
    </xf>
    <xf numFmtId="0" fontId="44" fillId="0" borderId="67" xfId="52" applyFont="1" applyBorder="1" applyAlignment="1">
      <alignment horizontal="justify" vertical="center"/>
      <protection/>
    </xf>
    <xf numFmtId="4" fontId="4" fillId="0" borderId="82" xfId="42" applyNumberFormat="1" applyBorder="1" applyAlignment="1">
      <alignment horizontal="right" vertical="center"/>
    </xf>
    <xf numFmtId="4" fontId="4" fillId="0" borderId="82" xfId="42" applyNumberFormat="1" applyFont="1" applyBorder="1" applyAlignment="1">
      <alignment horizontal="right" vertical="center"/>
    </xf>
    <xf numFmtId="0" fontId="44" fillId="0" borderId="79" xfId="52" applyFont="1" applyBorder="1" applyAlignment="1">
      <alignment horizontal="justify" vertical="center"/>
      <protection/>
    </xf>
    <xf numFmtId="4" fontId="16" fillId="0" borderId="82" xfId="42" applyNumberFormat="1" applyFont="1" applyBorder="1" applyAlignment="1">
      <alignment horizontal="right" vertical="center"/>
    </xf>
    <xf numFmtId="4" fontId="13" fillId="0" borderId="83" xfId="42" applyNumberFormat="1" applyFont="1" applyBorder="1" applyAlignment="1">
      <alignment horizontal="center" vertical="center"/>
    </xf>
    <xf numFmtId="0" fontId="4" fillId="0" borderId="0" xfId="52" applyAlignment="1">
      <alignment horizontal="center" vertical="center"/>
      <protection/>
    </xf>
    <xf numFmtId="0" fontId="4" fillId="0" borderId="0" xfId="52" applyAlignment="1">
      <alignment horizontal="justify" vertical="center"/>
      <protection/>
    </xf>
    <xf numFmtId="181" fontId="4" fillId="0" borderId="0" xfId="42" applyNumberFormat="1" applyAlignment="1">
      <alignment/>
    </xf>
    <xf numFmtId="0" fontId="16" fillId="0" borderId="84" xfId="52" applyFont="1" applyBorder="1" applyAlignment="1">
      <alignment horizontal="center" vertical="center"/>
      <protection/>
    </xf>
    <xf numFmtId="0" fontId="44" fillId="0" borderId="68" xfId="52" applyFont="1" applyBorder="1" applyAlignment="1">
      <alignment horizontal="left" vertical="center" wrapText="1"/>
      <protection/>
    </xf>
    <xf numFmtId="4" fontId="4" fillId="0" borderId="77" xfId="42" applyNumberFormat="1" applyBorder="1" applyAlignment="1">
      <alignment vertical="center"/>
    </xf>
    <xf numFmtId="0" fontId="44" fillId="0" borderId="67" xfId="52" applyFont="1" applyBorder="1" applyAlignment="1">
      <alignment horizontal="left" vertical="center" wrapText="1"/>
      <protection/>
    </xf>
    <xf numFmtId="4" fontId="4" fillId="0" borderId="82" xfId="42" applyNumberFormat="1" applyBorder="1" applyAlignment="1">
      <alignment vertical="center"/>
    </xf>
    <xf numFmtId="0" fontId="44" fillId="0" borderId="67" xfId="52" applyFont="1" applyBorder="1" applyAlignment="1">
      <alignment horizontal="justify" vertical="center" wrapText="1"/>
      <protection/>
    </xf>
    <xf numFmtId="0" fontId="4" fillId="0" borderId="81" xfId="52" applyBorder="1" applyAlignment="1">
      <alignment horizontal="center" vertical="center"/>
      <protection/>
    </xf>
    <xf numFmtId="0" fontId="0" fillId="0" borderId="67" xfId="52" applyFont="1" applyBorder="1" applyAlignment="1">
      <alignment horizontal="right" vertical="center"/>
      <protection/>
    </xf>
    <xf numFmtId="4" fontId="4" fillId="0" borderId="82" xfId="42" applyNumberFormat="1" applyFont="1" applyBorder="1" applyAlignment="1">
      <alignment vertical="center"/>
    </xf>
    <xf numFmtId="4" fontId="16" fillId="0" borderId="83" xfId="42" applyNumberFormat="1" applyFont="1" applyBorder="1" applyAlignment="1">
      <alignment/>
    </xf>
    <xf numFmtId="0" fontId="4" fillId="0" borderId="0" xfId="57">
      <alignment/>
      <protection/>
    </xf>
    <xf numFmtId="0" fontId="16" fillId="0" borderId="28" xfId="57" applyFont="1" applyBorder="1" applyAlignment="1">
      <alignment horizontal="center" wrapText="1"/>
      <protection/>
    </xf>
    <xf numFmtId="4" fontId="4" fillId="0" borderId="0" xfId="52" applyNumberFormat="1">
      <alignment/>
      <protection/>
    </xf>
    <xf numFmtId="3" fontId="5" fillId="0" borderId="85" xfId="55" applyNumberFormat="1" applyFont="1" applyFill="1" applyBorder="1" applyAlignment="1">
      <alignment vertical="center" wrapText="1"/>
      <protection/>
    </xf>
    <xf numFmtId="3" fontId="5" fillId="0" borderId="86" xfId="55" applyNumberFormat="1" applyFont="1" applyFill="1" applyBorder="1" applyAlignment="1">
      <alignment vertical="center" wrapText="1"/>
      <protection/>
    </xf>
    <xf numFmtId="0" fontId="4" fillId="0" borderId="87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vertical="center" wrapText="1"/>
      <protection/>
    </xf>
    <xf numFmtId="1" fontId="4" fillId="0" borderId="88" xfId="55" applyNumberFormat="1" applyFont="1" applyFill="1" applyBorder="1" applyAlignment="1">
      <alignment horizontal="center" vertical="center" wrapText="1"/>
      <protection/>
    </xf>
    <xf numFmtId="3" fontId="12" fillId="0" borderId="89" xfId="55" applyNumberFormat="1" applyFont="1" applyFill="1" applyBorder="1" applyAlignment="1">
      <alignment vertical="center" wrapText="1"/>
      <protection/>
    </xf>
    <xf numFmtId="3" fontId="12" fillId="0" borderId="69" xfId="55" applyNumberFormat="1" applyFont="1" applyFill="1" applyBorder="1" applyAlignment="1">
      <alignment vertical="center" wrapText="1"/>
      <protection/>
    </xf>
    <xf numFmtId="3" fontId="14" fillId="0" borderId="68" xfId="55" applyNumberFormat="1" applyFont="1" applyFill="1" applyBorder="1" applyAlignment="1">
      <alignment horizontal="left" vertical="center" wrapText="1"/>
      <protection/>
    </xf>
    <xf numFmtId="0" fontId="26" fillId="0" borderId="0" xfId="0" applyNumberFormat="1" applyFill="1" applyBorder="1" applyAlignment="1" applyProtection="1">
      <alignment/>
      <protection locked="0"/>
    </xf>
    <xf numFmtId="0" fontId="26" fillId="0" borderId="0" xfId="0" applyNumberFormat="1" applyFill="1" applyBorder="1" applyAlignment="1" applyProtection="1">
      <alignment/>
      <protection locked="0"/>
    </xf>
    <xf numFmtId="0" fontId="52" fillId="0" borderId="0" xfId="0" applyNumberFormat="1" applyFont="1" applyFill="1" applyBorder="1" applyAlignment="1" applyProtection="1">
      <alignment horizontal="left"/>
      <protection locked="0"/>
    </xf>
    <xf numFmtId="49" fontId="52" fillId="0" borderId="24" xfId="0" applyFont="1" applyFill="1" applyAlignment="1">
      <alignment horizontal="center" vertical="center" wrapText="1"/>
    </xf>
    <xf numFmtId="0" fontId="4" fillId="0" borderId="90" xfId="55" applyFont="1" applyFill="1" applyBorder="1" applyAlignment="1">
      <alignment horizontal="center" vertical="center" wrapText="1"/>
      <protection/>
    </xf>
    <xf numFmtId="0" fontId="4" fillId="0" borderId="91" xfId="55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3" fillId="20" borderId="92" xfId="56" applyFont="1" applyFill="1" applyBorder="1" applyAlignment="1">
      <alignment horizontal="center" vertical="center" wrapText="1"/>
      <protection/>
    </xf>
    <xf numFmtId="0" fontId="13" fillId="20" borderId="93" xfId="56" applyFont="1" applyFill="1" applyBorder="1" applyAlignment="1">
      <alignment horizontal="center" vertical="center" wrapText="1"/>
      <protection/>
    </xf>
    <xf numFmtId="3" fontId="8" fillId="20" borderId="93" xfId="56" applyNumberFormat="1" applyFont="1" applyFill="1" applyBorder="1" applyAlignment="1">
      <alignment horizontal="center" vertical="center" wrapText="1"/>
      <protection/>
    </xf>
    <xf numFmtId="0" fontId="13" fillId="20" borderId="74" xfId="56" applyFont="1" applyFill="1" applyBorder="1" applyAlignment="1">
      <alignment horizontal="center" vertical="center" wrapText="1"/>
      <protection/>
    </xf>
    <xf numFmtId="0" fontId="24" fillId="20" borderId="94" xfId="56" applyFont="1" applyFill="1" applyBorder="1" applyAlignment="1">
      <alignment horizontal="center" vertical="center" wrapText="1"/>
      <protection/>
    </xf>
    <xf numFmtId="0" fontId="23" fillId="20" borderId="12" xfId="56" applyFont="1" applyFill="1" applyBorder="1" applyAlignment="1">
      <alignment horizontal="center" vertical="center" wrapText="1"/>
      <protection/>
    </xf>
    <xf numFmtId="0" fontId="26" fillId="0" borderId="0" xfId="0" applyNumberFormat="1" applyFill="1" applyBorder="1" applyAlignment="1" applyProtection="1">
      <alignment horizontal="left"/>
      <protection locked="0"/>
    </xf>
    <xf numFmtId="49" fontId="50" fillId="0" borderId="0" xfId="0" applyFill="1" applyAlignment="1">
      <alignment horizontal="right" vertical="center" wrapText="1"/>
    </xf>
    <xf numFmtId="49" fontId="51" fillId="0" borderId="24" xfId="0" applyFill="1" applyAlignment="1">
      <alignment horizontal="right" vertical="center" wrapText="1"/>
    </xf>
    <xf numFmtId="0" fontId="50" fillId="0" borderId="0" xfId="0" applyNumberFormat="1" applyFont="1" applyFill="1" applyBorder="1" applyAlignment="1" applyProtection="1">
      <alignment horizontal="right"/>
      <protection locked="0"/>
    </xf>
    <xf numFmtId="49" fontId="51" fillId="0" borderId="24" xfId="0" applyFill="1" applyAlignment="1">
      <alignment horizontal="center" vertical="center" wrapText="1"/>
    </xf>
    <xf numFmtId="49" fontId="47" fillId="0" borderId="24" xfId="0" applyFill="1" applyAlignment="1">
      <alignment horizontal="right" vertical="center" wrapText="1"/>
    </xf>
    <xf numFmtId="49" fontId="47" fillId="0" borderId="74" xfId="0" applyFill="1" applyAlignment="1">
      <alignment horizontal="right" vertical="center" wrapText="1"/>
    </xf>
    <xf numFmtId="49" fontId="47" fillId="0" borderId="74" xfId="0" applyFill="1" applyAlignment="1">
      <alignment horizontal="center" vertical="center" wrapText="1"/>
    </xf>
    <xf numFmtId="49" fontId="47" fillId="0" borderId="74" xfId="0" applyFill="1" applyAlignment="1">
      <alignment horizontal="left" vertical="center" wrapText="1"/>
    </xf>
    <xf numFmtId="49" fontId="47" fillId="0" borderId="24" xfId="0" applyFill="1" applyAlignment="1">
      <alignment horizontal="center" vertical="center" wrapText="1"/>
    </xf>
    <xf numFmtId="49" fontId="47" fillId="0" borderId="24" xfId="0" applyFill="1" applyAlignment="1">
      <alignment horizontal="left" vertical="center" wrapText="1"/>
    </xf>
    <xf numFmtId="49" fontId="52" fillId="0" borderId="24" xfId="0" applyFont="1" applyFill="1" applyAlignment="1">
      <alignment horizontal="center" vertical="center" wrapText="1"/>
    </xf>
    <xf numFmtId="49" fontId="48" fillId="0" borderId="0" xfId="0" applyFill="1" applyAlignment="1">
      <alignment horizontal="center" vertical="center" wrapText="1"/>
    </xf>
    <xf numFmtId="49" fontId="49" fillId="0" borderId="0" xfId="0" applyFill="1" applyAlignment="1">
      <alignment horizontal="left" vertical="center" wrapText="1"/>
    </xf>
    <xf numFmtId="0" fontId="21" fillId="0" borderId="0" xfId="54" applyFont="1" applyAlignment="1">
      <alignment horizontal="center"/>
      <protection/>
    </xf>
    <xf numFmtId="3" fontId="4" fillId="0" borderId="95" xfId="56" applyNumberFormat="1" applyFont="1" applyFill="1" applyBorder="1" applyAlignment="1">
      <alignment horizontal="center" vertical="center" wrapText="1"/>
      <protection/>
    </xf>
    <xf numFmtId="3" fontId="4" fillId="0" borderId="51" xfId="56" applyNumberFormat="1" applyFont="1" applyFill="1" applyBorder="1" applyAlignment="1">
      <alignment horizontal="center" vertical="center" wrapText="1"/>
      <protection/>
    </xf>
    <xf numFmtId="3" fontId="4" fillId="0" borderId="96" xfId="56" applyNumberFormat="1" applyFont="1" applyFill="1" applyBorder="1" applyAlignment="1">
      <alignment horizontal="center" vertical="center" wrapText="1"/>
      <protection/>
    </xf>
    <xf numFmtId="0" fontId="13" fillId="20" borderId="24" xfId="56" applyFont="1" applyFill="1" applyBorder="1" applyAlignment="1">
      <alignment horizontal="center" vertical="center" wrapText="1"/>
      <protection/>
    </xf>
    <xf numFmtId="3" fontId="4" fillId="0" borderId="97" xfId="56" applyNumberFormat="1" applyFont="1" applyFill="1" applyBorder="1" applyAlignment="1">
      <alignment horizontal="center" vertical="center" wrapText="1"/>
      <protection/>
    </xf>
    <xf numFmtId="3" fontId="14" fillId="0" borderId="31" xfId="56" applyNumberFormat="1" applyFont="1" applyFill="1" applyBorder="1" applyAlignment="1">
      <alignment horizontal="center" vertical="center" wrapText="1"/>
      <protection/>
    </xf>
    <xf numFmtId="0" fontId="4" fillId="0" borderId="98" xfId="56" applyFont="1" applyFill="1" applyBorder="1" applyAlignment="1">
      <alignment horizontal="center" vertical="center" wrapText="1"/>
      <protection/>
    </xf>
    <xf numFmtId="0" fontId="8" fillId="20" borderId="12" xfId="56" applyFont="1" applyFill="1" applyBorder="1" applyAlignment="1">
      <alignment horizontal="center" vertical="center" wrapText="1"/>
      <protection/>
    </xf>
    <xf numFmtId="0" fontId="24" fillId="20" borderId="12" xfId="56" applyFont="1" applyFill="1" applyBorder="1" applyAlignment="1">
      <alignment horizontal="center" vertical="center" wrapText="1"/>
      <protection/>
    </xf>
    <xf numFmtId="0" fontId="8" fillId="20" borderId="24" xfId="56" applyFont="1" applyFill="1" applyBorder="1" applyAlignment="1">
      <alignment horizontal="center" vertical="center" wrapText="1"/>
      <protection/>
    </xf>
    <xf numFmtId="0" fontId="13" fillId="0" borderId="99" xfId="56" applyFont="1" applyFill="1" applyBorder="1" applyAlignment="1">
      <alignment horizontal="center" vertical="center" wrapText="1"/>
      <protection/>
    </xf>
    <xf numFmtId="0" fontId="5" fillId="0" borderId="100" xfId="56" applyFont="1" applyFill="1" applyBorder="1" applyAlignment="1">
      <alignment horizontal="left" vertical="center" wrapText="1"/>
      <protection/>
    </xf>
    <xf numFmtId="0" fontId="13" fillId="0" borderId="99" xfId="53" applyFont="1" applyFill="1" applyBorder="1" applyAlignment="1">
      <alignment horizontal="center" vertical="center" wrapText="1"/>
      <protection/>
    </xf>
    <xf numFmtId="0" fontId="5" fillId="0" borderId="101" xfId="53" applyFont="1" applyFill="1" applyBorder="1" applyAlignment="1">
      <alignment horizontal="left" vertical="center" wrapText="1"/>
      <protection/>
    </xf>
    <xf numFmtId="3" fontId="4" fillId="0" borderId="102" xfId="56" applyNumberFormat="1" applyFont="1" applyFill="1" applyBorder="1" applyAlignment="1">
      <alignment horizontal="center" vertical="center" wrapText="1"/>
      <protection/>
    </xf>
    <xf numFmtId="0" fontId="13" fillId="20" borderId="12" xfId="56" applyFont="1" applyFill="1" applyBorder="1" applyAlignment="1">
      <alignment horizontal="center" vertical="center" wrapText="1"/>
      <protection/>
    </xf>
    <xf numFmtId="0" fontId="13" fillId="20" borderId="103" xfId="56" applyFont="1" applyFill="1" applyBorder="1" applyAlignment="1">
      <alignment horizontal="center" vertical="center" wrapText="1"/>
      <protection/>
    </xf>
    <xf numFmtId="0" fontId="13" fillId="20" borderId="104" xfId="56" applyFont="1" applyFill="1" applyBorder="1" applyAlignment="1">
      <alignment horizontal="center" vertical="center" wrapText="1"/>
      <protection/>
    </xf>
    <xf numFmtId="0" fontId="5" fillId="0" borderId="101" xfId="56" applyFont="1" applyFill="1" applyBorder="1" applyAlignment="1">
      <alignment horizontal="left" vertical="center" wrapText="1"/>
      <protection/>
    </xf>
    <xf numFmtId="0" fontId="5" fillId="0" borderId="105" xfId="55" applyFont="1" applyFill="1" applyBorder="1" applyAlignment="1">
      <alignment horizontal="left" vertical="center" wrapText="1"/>
      <protection/>
    </xf>
    <xf numFmtId="0" fontId="5" fillId="0" borderId="85" xfId="55" applyFont="1" applyFill="1" applyBorder="1" applyAlignment="1">
      <alignment horizontal="left" vertical="center" wrapText="1"/>
      <protection/>
    </xf>
    <xf numFmtId="0" fontId="13" fillId="0" borderId="106" xfId="53" applyFont="1" applyFill="1" applyBorder="1" applyAlignment="1">
      <alignment horizontal="center" vertical="center" wrapText="1"/>
      <protection/>
    </xf>
    <xf numFmtId="0" fontId="13" fillId="0" borderId="107" xfId="53" applyFont="1" applyFill="1" applyBorder="1" applyAlignment="1">
      <alignment horizontal="center" vertical="center" wrapText="1"/>
      <protection/>
    </xf>
    <xf numFmtId="0" fontId="5" fillId="0" borderId="108" xfId="53" applyFont="1" applyFill="1" applyBorder="1" applyAlignment="1">
      <alignment horizontal="left" vertical="center" wrapText="1"/>
      <protection/>
    </xf>
    <xf numFmtId="0" fontId="13" fillId="20" borderId="109" xfId="56" applyFont="1" applyFill="1" applyBorder="1" applyAlignment="1">
      <alignment horizontal="center" vertical="center" wrapText="1"/>
      <protection/>
    </xf>
    <xf numFmtId="0" fontId="13" fillId="20" borderId="110" xfId="56" applyFont="1" applyFill="1" applyBorder="1" applyAlignment="1">
      <alignment horizontal="center" vertical="center" wrapText="1"/>
      <protection/>
    </xf>
    <xf numFmtId="0" fontId="13" fillId="0" borderId="62" xfId="56" applyFont="1" applyFill="1" applyBorder="1" applyAlignment="1">
      <alignment horizontal="center" vertical="center" wrapText="1"/>
      <protection/>
    </xf>
    <xf numFmtId="0" fontId="5" fillId="0" borderId="111" xfId="53" applyFont="1" applyFill="1" applyBorder="1" applyAlignment="1">
      <alignment horizontal="left" vertical="center" wrapText="1"/>
      <protection/>
    </xf>
    <xf numFmtId="0" fontId="4" fillId="0" borderId="112" xfId="56" applyFont="1" applyFill="1" applyBorder="1" applyAlignment="1">
      <alignment horizontal="center" vertical="center" wrapText="1"/>
      <protection/>
    </xf>
    <xf numFmtId="0" fontId="13" fillId="0" borderId="113" xfId="56" applyFont="1" applyFill="1" applyBorder="1" applyAlignment="1">
      <alignment horizontal="center" vertical="center" wrapText="1"/>
      <protection/>
    </xf>
    <xf numFmtId="0" fontId="5" fillId="0" borderId="114" xfId="56" applyFont="1" applyFill="1" applyBorder="1" applyAlignment="1">
      <alignment horizontal="left" vertical="center" wrapText="1"/>
      <protection/>
    </xf>
    <xf numFmtId="3" fontId="4" fillId="0" borderId="115" xfId="56" applyNumberFormat="1" applyFont="1" applyFill="1" applyBorder="1" applyAlignment="1">
      <alignment horizontal="center" vertical="center" wrapText="1"/>
      <protection/>
    </xf>
    <xf numFmtId="3" fontId="4" fillId="0" borderId="34" xfId="56" applyNumberFormat="1" applyFont="1" applyFill="1" applyBorder="1" applyAlignment="1">
      <alignment vertical="center" wrapText="1"/>
      <protection/>
    </xf>
    <xf numFmtId="0" fontId="24" fillId="20" borderId="116" xfId="56" applyFont="1" applyFill="1" applyBorder="1" applyAlignment="1">
      <alignment horizontal="center" vertical="center" wrapText="1"/>
      <protection/>
    </xf>
    <xf numFmtId="0" fontId="24" fillId="20" borderId="117" xfId="56" applyFont="1" applyFill="1" applyBorder="1" applyAlignment="1">
      <alignment horizontal="center" vertical="center" wrapText="1"/>
      <protection/>
    </xf>
    <xf numFmtId="3" fontId="8" fillId="20" borderId="103" xfId="56" applyNumberFormat="1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99" xfId="53" applyFont="1" applyBorder="1" applyAlignment="1">
      <alignment horizontal="center" vertical="center"/>
      <protection/>
    </xf>
    <xf numFmtId="0" fontId="13" fillId="0" borderId="118" xfId="52" applyFont="1" applyBorder="1" applyAlignment="1">
      <alignment horizontal="center" vertical="center"/>
      <protection/>
    </xf>
    <xf numFmtId="0" fontId="13" fillId="0" borderId="119" xfId="52" applyFont="1" applyBorder="1" applyAlignment="1">
      <alignment horizontal="center" vertical="center"/>
      <protection/>
    </xf>
    <xf numFmtId="0" fontId="13" fillId="0" borderId="120" xfId="52" applyFont="1" applyBorder="1" applyAlignment="1">
      <alignment horizontal="center" vertical="center"/>
      <protection/>
    </xf>
    <xf numFmtId="0" fontId="13" fillId="0" borderId="121" xfId="52" applyFont="1" applyBorder="1" applyAlignment="1">
      <alignment horizontal="center" vertical="center"/>
      <protection/>
    </xf>
    <xf numFmtId="0" fontId="13" fillId="0" borderId="122" xfId="52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3" fillId="0" borderId="120" xfId="52" applyFont="1" applyBorder="1" applyAlignment="1">
      <alignment horizontal="center"/>
      <protection/>
    </xf>
    <xf numFmtId="0" fontId="13" fillId="0" borderId="121" xfId="52" applyFont="1" applyBorder="1" applyAlignment="1">
      <alignment horizontal="center"/>
      <protection/>
    </xf>
    <xf numFmtId="0" fontId="13" fillId="0" borderId="122" xfId="52" applyFont="1" applyBorder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11" xfId="52"/>
    <cellStyle name="Normalny_U15_Zal_budzet_2011" xfId="53"/>
    <cellStyle name="Normalny_Zarz60_Zał1_Projekt załączników2007" xfId="54"/>
    <cellStyle name="Normalny_Zarz78_Zał1_Projekt załączników2008" xfId="55"/>
    <cellStyle name="Normalny_Zarz78_Zał1_Projekt załączników2008_U15_Zal_budzet_2011" xfId="56"/>
    <cellStyle name="Normalny_Zeszyt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showGridLines="0" zoomScale="150" zoomScaleNormal="150" workbookViewId="0" topLeftCell="A91">
      <selection activeCell="A118" sqref="A118:U118"/>
    </sheetView>
  </sheetViews>
  <sheetFormatPr defaultColWidth="9.00390625" defaultRowHeight="12.75"/>
  <cols>
    <col min="1" max="2" width="2.625" style="2" customWidth="1"/>
    <col min="3" max="3" width="1.00390625" style="2" customWidth="1"/>
    <col min="4" max="4" width="4.875" style="2" customWidth="1"/>
    <col min="5" max="5" width="5.625" style="2" customWidth="1"/>
    <col min="6" max="6" width="7.375" style="2" customWidth="1"/>
    <col min="7" max="7" width="6.625" style="2" customWidth="1"/>
    <col min="8" max="8" width="6.00390625" style="2" customWidth="1"/>
    <col min="9" max="9" width="3.75390625" style="2" customWidth="1"/>
    <col min="10" max="10" width="9.25390625" style="2" customWidth="1"/>
    <col min="11" max="11" width="8.75390625" style="2" customWidth="1"/>
    <col min="12" max="13" width="8.125" style="2" customWidth="1"/>
    <col min="14" max="18" width="7.625" style="2" customWidth="1"/>
    <col min="19" max="19" width="9.25390625" style="2" customWidth="1"/>
    <col min="20" max="20" width="8.125" style="2" customWidth="1"/>
    <col min="21" max="21" width="1.625" style="2" customWidth="1"/>
    <col min="22" max="22" width="6.625" style="2" customWidth="1"/>
    <col min="23" max="23" width="7.125" style="2" customWidth="1"/>
    <col min="24" max="24" width="0.37109375" style="2" customWidth="1"/>
    <col min="25" max="16384" width="8.00390625" style="2" customWidth="1"/>
  </cols>
  <sheetData>
    <row r="1" spans="1:24" ht="3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2" s="1" customFormat="1" ht="17.25" customHeight="1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4" ht="5.25" customHeight="1">
      <c r="A3" s="235"/>
      <c r="B3" s="235"/>
      <c r="C3" s="247"/>
      <c r="D3" s="247"/>
      <c r="E3" s="247"/>
      <c r="F3" s="248"/>
      <c r="G3" s="248"/>
      <c r="H3" s="248"/>
      <c r="I3" s="223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</row>
    <row r="4" spans="2:24" ht="8.25" customHeight="1">
      <c r="B4" s="244" t="s">
        <v>7</v>
      </c>
      <c r="C4" s="244"/>
      <c r="D4" s="244" t="s">
        <v>8</v>
      </c>
      <c r="E4" s="244" t="s">
        <v>148</v>
      </c>
      <c r="F4" s="244"/>
      <c r="G4" s="244"/>
      <c r="H4" s="244" t="s">
        <v>149</v>
      </c>
      <c r="I4" s="244"/>
      <c r="J4" s="244" t="s">
        <v>150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2:24" ht="11.25" customHeight="1">
      <c r="B5" s="244"/>
      <c r="C5" s="244"/>
      <c r="D5" s="244"/>
      <c r="E5" s="244"/>
      <c r="F5" s="244"/>
      <c r="G5" s="244"/>
      <c r="H5" s="244"/>
      <c r="I5" s="244"/>
      <c r="J5" s="244" t="s">
        <v>151</v>
      </c>
      <c r="K5" s="244" t="s">
        <v>0</v>
      </c>
      <c r="L5" s="244"/>
      <c r="M5" s="244"/>
      <c r="N5" s="244"/>
      <c r="O5" s="244"/>
      <c r="P5" s="244"/>
      <c r="Q5" s="244"/>
      <c r="R5" s="244"/>
      <c r="S5" s="244" t="s">
        <v>152</v>
      </c>
      <c r="T5" s="244" t="s">
        <v>0</v>
      </c>
      <c r="U5" s="244"/>
      <c r="V5" s="244"/>
      <c r="W5" s="244"/>
      <c r="X5" s="244"/>
    </row>
    <row r="6" spans="2:24" ht="2.25" customHeight="1"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 t="s">
        <v>153</v>
      </c>
      <c r="U6" s="244" t="s">
        <v>154</v>
      </c>
      <c r="V6" s="244"/>
      <c r="W6" s="244" t="s">
        <v>155</v>
      </c>
      <c r="X6" s="244"/>
    </row>
    <row r="7" spans="2:24" ht="5.25" customHeight="1">
      <c r="B7" s="244"/>
      <c r="C7" s="244"/>
      <c r="D7" s="244"/>
      <c r="E7" s="244"/>
      <c r="F7" s="244"/>
      <c r="G7" s="244"/>
      <c r="H7" s="244"/>
      <c r="I7" s="244"/>
      <c r="J7" s="244"/>
      <c r="K7" s="244" t="s">
        <v>156</v>
      </c>
      <c r="L7" s="244" t="s">
        <v>0</v>
      </c>
      <c r="M7" s="244"/>
      <c r="N7" s="244" t="s">
        <v>157</v>
      </c>
      <c r="O7" s="244" t="s">
        <v>158</v>
      </c>
      <c r="P7" s="244" t="s">
        <v>159</v>
      </c>
      <c r="Q7" s="244" t="s">
        <v>160</v>
      </c>
      <c r="R7" s="244" t="s">
        <v>161</v>
      </c>
      <c r="S7" s="244"/>
      <c r="T7" s="244"/>
      <c r="U7" s="244"/>
      <c r="V7" s="244"/>
      <c r="W7" s="244"/>
      <c r="X7" s="244"/>
    </row>
    <row r="8" spans="2:24" ht="2.25" customHeight="1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 t="s">
        <v>162</v>
      </c>
      <c r="V8" s="244"/>
      <c r="W8" s="244"/>
      <c r="X8" s="244"/>
    </row>
    <row r="9" spans="2:24" ht="39.75" customHeight="1"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183" t="s">
        <v>163</v>
      </c>
      <c r="M9" s="183" t="s">
        <v>164</v>
      </c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</row>
    <row r="10" spans="2:24" s="224" customFormat="1" ht="8.25" customHeight="1">
      <c r="B10" s="246" t="s">
        <v>165</v>
      </c>
      <c r="C10" s="246"/>
      <c r="D10" s="225" t="s">
        <v>166</v>
      </c>
      <c r="E10" s="246" t="s">
        <v>167</v>
      </c>
      <c r="F10" s="246"/>
      <c r="G10" s="246"/>
      <c r="H10" s="246" t="s">
        <v>168</v>
      </c>
      <c r="I10" s="246"/>
      <c r="J10" s="225" t="s">
        <v>169</v>
      </c>
      <c r="K10" s="225" t="s">
        <v>170</v>
      </c>
      <c r="L10" s="225" t="s">
        <v>171</v>
      </c>
      <c r="M10" s="225" t="s">
        <v>172</v>
      </c>
      <c r="N10" s="225" t="s">
        <v>173</v>
      </c>
      <c r="O10" s="225" t="s">
        <v>174</v>
      </c>
      <c r="P10" s="225" t="s">
        <v>175</v>
      </c>
      <c r="Q10" s="225" t="s">
        <v>176</v>
      </c>
      <c r="R10" s="225" t="s">
        <v>177</v>
      </c>
      <c r="S10" s="225" t="s">
        <v>178</v>
      </c>
      <c r="T10" s="225" t="s">
        <v>179</v>
      </c>
      <c r="U10" s="246" t="s">
        <v>180</v>
      </c>
      <c r="V10" s="246"/>
      <c r="W10" s="246" t="s">
        <v>181</v>
      </c>
      <c r="X10" s="246"/>
    </row>
    <row r="11" spans="2:24" ht="8.25" customHeight="1">
      <c r="B11" s="244" t="s">
        <v>5</v>
      </c>
      <c r="C11" s="244"/>
      <c r="D11" s="244"/>
      <c r="E11" s="245" t="s">
        <v>137</v>
      </c>
      <c r="F11" s="245"/>
      <c r="G11" s="182" t="s">
        <v>182</v>
      </c>
      <c r="H11" s="240" t="s">
        <v>138</v>
      </c>
      <c r="I11" s="240"/>
      <c r="J11" s="184" t="s">
        <v>189</v>
      </c>
      <c r="K11" s="184" t="s">
        <v>190</v>
      </c>
      <c r="L11" s="184" t="s">
        <v>187</v>
      </c>
      <c r="M11" s="184" t="s">
        <v>191</v>
      </c>
      <c r="N11" s="184" t="s">
        <v>188</v>
      </c>
      <c r="O11" s="184" t="s">
        <v>136</v>
      </c>
      <c r="P11" s="184" t="s">
        <v>136</v>
      </c>
      <c r="Q11" s="184" t="s">
        <v>136</v>
      </c>
      <c r="R11" s="184" t="s">
        <v>136</v>
      </c>
      <c r="S11" s="184" t="s">
        <v>141</v>
      </c>
      <c r="T11" s="184" t="s">
        <v>141</v>
      </c>
      <c r="U11" s="240" t="s">
        <v>136</v>
      </c>
      <c r="V11" s="240"/>
      <c r="W11" s="240" t="s">
        <v>136</v>
      </c>
      <c r="X11" s="240"/>
    </row>
    <row r="12" spans="2:24" ht="8.25" customHeight="1">
      <c r="B12" s="244"/>
      <c r="C12" s="244"/>
      <c r="D12" s="244"/>
      <c r="E12" s="245"/>
      <c r="F12" s="245"/>
      <c r="G12" s="182" t="s">
        <v>184</v>
      </c>
      <c r="H12" s="240" t="s">
        <v>136</v>
      </c>
      <c r="I12" s="240"/>
      <c r="J12" s="184" t="s">
        <v>136</v>
      </c>
      <c r="K12" s="184" t="s">
        <v>136</v>
      </c>
      <c r="L12" s="184" t="s">
        <v>136</v>
      </c>
      <c r="M12" s="184" t="s">
        <v>136</v>
      </c>
      <c r="N12" s="184" t="s">
        <v>136</v>
      </c>
      <c r="O12" s="184" t="s">
        <v>136</v>
      </c>
      <c r="P12" s="184" t="s">
        <v>136</v>
      </c>
      <c r="Q12" s="184" t="s">
        <v>136</v>
      </c>
      <c r="R12" s="184" t="s">
        <v>136</v>
      </c>
      <c r="S12" s="184" t="s">
        <v>136</v>
      </c>
      <c r="T12" s="184" t="s">
        <v>136</v>
      </c>
      <c r="U12" s="240" t="s">
        <v>136</v>
      </c>
      <c r="V12" s="240"/>
      <c r="W12" s="240" t="s">
        <v>136</v>
      </c>
      <c r="X12" s="240"/>
    </row>
    <row r="13" spans="2:24" ht="8.25" customHeight="1">
      <c r="B13" s="244"/>
      <c r="C13" s="244"/>
      <c r="D13" s="244"/>
      <c r="E13" s="245"/>
      <c r="F13" s="245"/>
      <c r="G13" s="182" t="s">
        <v>185</v>
      </c>
      <c r="H13" s="240" t="s">
        <v>279</v>
      </c>
      <c r="I13" s="240"/>
      <c r="J13" s="184" t="s">
        <v>280</v>
      </c>
      <c r="K13" s="184" t="s">
        <v>281</v>
      </c>
      <c r="L13" s="184" t="s">
        <v>136</v>
      </c>
      <c r="M13" s="184" t="s">
        <v>281</v>
      </c>
      <c r="N13" s="184" t="s">
        <v>282</v>
      </c>
      <c r="O13" s="184" t="s">
        <v>136</v>
      </c>
      <c r="P13" s="184" t="s">
        <v>136</v>
      </c>
      <c r="Q13" s="184" t="s">
        <v>136</v>
      </c>
      <c r="R13" s="184" t="s">
        <v>136</v>
      </c>
      <c r="S13" s="184" t="s">
        <v>283</v>
      </c>
      <c r="T13" s="184" t="s">
        <v>283</v>
      </c>
      <c r="U13" s="240" t="s">
        <v>136</v>
      </c>
      <c r="V13" s="240"/>
      <c r="W13" s="240" t="s">
        <v>136</v>
      </c>
      <c r="X13" s="240"/>
    </row>
    <row r="14" spans="2:24" ht="8.25" customHeight="1" thickBot="1">
      <c r="B14" s="244"/>
      <c r="C14" s="244"/>
      <c r="D14" s="244"/>
      <c r="E14" s="245"/>
      <c r="F14" s="245"/>
      <c r="G14" s="182" t="s">
        <v>186</v>
      </c>
      <c r="H14" s="240" t="s">
        <v>284</v>
      </c>
      <c r="I14" s="240"/>
      <c r="J14" s="184" t="s">
        <v>285</v>
      </c>
      <c r="K14" s="184" t="s">
        <v>286</v>
      </c>
      <c r="L14" s="184" t="s">
        <v>187</v>
      </c>
      <c r="M14" s="184" t="s">
        <v>287</v>
      </c>
      <c r="N14" s="184" t="s">
        <v>288</v>
      </c>
      <c r="O14" s="184" t="s">
        <v>136</v>
      </c>
      <c r="P14" s="184" t="s">
        <v>136</v>
      </c>
      <c r="Q14" s="184" t="s">
        <v>136</v>
      </c>
      <c r="R14" s="184" t="s">
        <v>136</v>
      </c>
      <c r="S14" s="184" t="s">
        <v>289</v>
      </c>
      <c r="T14" s="184" t="s">
        <v>289</v>
      </c>
      <c r="U14" s="240" t="s">
        <v>136</v>
      </c>
      <c r="V14" s="240"/>
      <c r="W14" s="240" t="s">
        <v>136</v>
      </c>
      <c r="X14" s="240"/>
    </row>
    <row r="15" spans="2:24" ht="8.25" customHeight="1" thickBot="1">
      <c r="B15" s="242"/>
      <c r="C15" s="242"/>
      <c r="D15" s="242" t="s">
        <v>3</v>
      </c>
      <c r="E15" s="243" t="s">
        <v>12</v>
      </c>
      <c r="F15" s="243"/>
      <c r="G15" s="179" t="s">
        <v>182</v>
      </c>
      <c r="H15" s="241" t="s">
        <v>140</v>
      </c>
      <c r="I15" s="241"/>
      <c r="J15" s="180" t="s">
        <v>192</v>
      </c>
      <c r="K15" s="180" t="s">
        <v>193</v>
      </c>
      <c r="L15" s="180" t="s">
        <v>187</v>
      </c>
      <c r="M15" s="180" t="s">
        <v>147</v>
      </c>
      <c r="N15" s="180" t="s">
        <v>188</v>
      </c>
      <c r="O15" s="180" t="s">
        <v>136</v>
      </c>
      <c r="P15" s="180" t="s">
        <v>136</v>
      </c>
      <c r="Q15" s="180" t="s">
        <v>136</v>
      </c>
      <c r="R15" s="180" t="s">
        <v>136</v>
      </c>
      <c r="S15" s="180" t="s">
        <v>141</v>
      </c>
      <c r="T15" s="180" t="s">
        <v>141</v>
      </c>
      <c r="U15" s="241" t="s">
        <v>136</v>
      </c>
      <c r="V15" s="241"/>
      <c r="W15" s="241" t="s">
        <v>136</v>
      </c>
      <c r="X15" s="241"/>
    </row>
    <row r="16" spans="2:24" ht="8.25" customHeight="1" thickBot="1">
      <c r="B16" s="242"/>
      <c r="C16" s="242"/>
      <c r="D16" s="242"/>
      <c r="E16" s="243"/>
      <c r="F16" s="243"/>
      <c r="G16" s="182" t="s">
        <v>184</v>
      </c>
      <c r="H16" s="240" t="s">
        <v>136</v>
      </c>
      <c r="I16" s="240"/>
      <c r="J16" s="184" t="s">
        <v>136</v>
      </c>
      <c r="K16" s="184" t="s">
        <v>136</v>
      </c>
      <c r="L16" s="184" t="s">
        <v>136</v>
      </c>
      <c r="M16" s="184" t="s">
        <v>136</v>
      </c>
      <c r="N16" s="184" t="s">
        <v>136</v>
      </c>
      <c r="O16" s="184" t="s">
        <v>136</v>
      </c>
      <c r="P16" s="184" t="s">
        <v>136</v>
      </c>
      <c r="Q16" s="184" t="s">
        <v>136</v>
      </c>
      <c r="R16" s="184" t="s">
        <v>136</v>
      </c>
      <c r="S16" s="184" t="s">
        <v>136</v>
      </c>
      <c r="T16" s="184" t="s">
        <v>136</v>
      </c>
      <c r="U16" s="240" t="s">
        <v>136</v>
      </c>
      <c r="V16" s="240"/>
      <c r="W16" s="240" t="s">
        <v>136</v>
      </c>
      <c r="X16" s="240"/>
    </row>
    <row r="17" spans="2:24" ht="8.25" customHeight="1" thickBot="1">
      <c r="B17" s="242"/>
      <c r="C17" s="242"/>
      <c r="D17" s="242"/>
      <c r="E17" s="243"/>
      <c r="F17" s="243"/>
      <c r="G17" s="182" t="s">
        <v>185</v>
      </c>
      <c r="H17" s="240" t="s">
        <v>279</v>
      </c>
      <c r="I17" s="240"/>
      <c r="J17" s="184" t="s">
        <v>280</v>
      </c>
      <c r="K17" s="184" t="s">
        <v>281</v>
      </c>
      <c r="L17" s="184" t="s">
        <v>136</v>
      </c>
      <c r="M17" s="184" t="s">
        <v>281</v>
      </c>
      <c r="N17" s="184" t="s">
        <v>282</v>
      </c>
      <c r="O17" s="184" t="s">
        <v>136</v>
      </c>
      <c r="P17" s="184" t="s">
        <v>136</v>
      </c>
      <c r="Q17" s="184" t="s">
        <v>136</v>
      </c>
      <c r="R17" s="184" t="s">
        <v>136</v>
      </c>
      <c r="S17" s="184" t="s">
        <v>283</v>
      </c>
      <c r="T17" s="184" t="s">
        <v>283</v>
      </c>
      <c r="U17" s="240" t="s">
        <v>136</v>
      </c>
      <c r="V17" s="240"/>
      <c r="W17" s="240" t="s">
        <v>136</v>
      </c>
      <c r="X17" s="240"/>
    </row>
    <row r="18" spans="2:24" ht="8.25" customHeight="1">
      <c r="B18" s="242"/>
      <c r="C18" s="242"/>
      <c r="D18" s="242"/>
      <c r="E18" s="243"/>
      <c r="F18" s="243"/>
      <c r="G18" s="182" t="s">
        <v>186</v>
      </c>
      <c r="H18" s="240" t="s">
        <v>290</v>
      </c>
      <c r="I18" s="240"/>
      <c r="J18" s="184" t="s">
        <v>291</v>
      </c>
      <c r="K18" s="184" t="s">
        <v>292</v>
      </c>
      <c r="L18" s="184" t="s">
        <v>187</v>
      </c>
      <c r="M18" s="184" t="s">
        <v>293</v>
      </c>
      <c r="N18" s="184" t="s">
        <v>288</v>
      </c>
      <c r="O18" s="184" t="s">
        <v>136</v>
      </c>
      <c r="P18" s="184" t="s">
        <v>136</v>
      </c>
      <c r="Q18" s="184" t="s">
        <v>136</v>
      </c>
      <c r="R18" s="184" t="s">
        <v>136</v>
      </c>
      <c r="S18" s="184" t="s">
        <v>289</v>
      </c>
      <c r="T18" s="184" t="s">
        <v>289</v>
      </c>
      <c r="U18" s="240" t="s">
        <v>136</v>
      </c>
      <c r="V18" s="240"/>
      <c r="W18" s="240" t="s">
        <v>136</v>
      </c>
      <c r="X18" s="240"/>
    </row>
    <row r="19" spans="2:24" ht="8.25" customHeight="1">
      <c r="B19" s="244" t="s">
        <v>294</v>
      </c>
      <c r="C19" s="244"/>
      <c r="D19" s="244"/>
      <c r="E19" s="245" t="s">
        <v>295</v>
      </c>
      <c r="F19" s="245"/>
      <c r="G19" s="182" t="s">
        <v>182</v>
      </c>
      <c r="H19" s="240" t="s">
        <v>296</v>
      </c>
      <c r="I19" s="240"/>
      <c r="J19" s="184" t="s">
        <v>296</v>
      </c>
      <c r="K19" s="184" t="s">
        <v>297</v>
      </c>
      <c r="L19" s="184" t="s">
        <v>136</v>
      </c>
      <c r="M19" s="184" t="s">
        <v>297</v>
      </c>
      <c r="N19" s="184" t="s">
        <v>298</v>
      </c>
      <c r="O19" s="184" t="s">
        <v>136</v>
      </c>
      <c r="P19" s="184" t="s">
        <v>136</v>
      </c>
      <c r="Q19" s="184" t="s">
        <v>136</v>
      </c>
      <c r="R19" s="184" t="s">
        <v>136</v>
      </c>
      <c r="S19" s="184" t="s">
        <v>136</v>
      </c>
      <c r="T19" s="184" t="s">
        <v>136</v>
      </c>
      <c r="U19" s="240" t="s">
        <v>136</v>
      </c>
      <c r="V19" s="240"/>
      <c r="W19" s="240" t="s">
        <v>136</v>
      </c>
      <c r="X19" s="240"/>
    </row>
    <row r="20" spans="2:24" ht="8.25" customHeight="1">
      <c r="B20" s="244"/>
      <c r="C20" s="244"/>
      <c r="D20" s="244"/>
      <c r="E20" s="245"/>
      <c r="F20" s="245"/>
      <c r="G20" s="182" t="s">
        <v>184</v>
      </c>
      <c r="H20" s="240" t="s">
        <v>299</v>
      </c>
      <c r="I20" s="240"/>
      <c r="J20" s="184" t="s">
        <v>299</v>
      </c>
      <c r="K20" s="184" t="s">
        <v>136</v>
      </c>
      <c r="L20" s="184" t="s">
        <v>136</v>
      </c>
      <c r="M20" s="184" t="s">
        <v>136</v>
      </c>
      <c r="N20" s="184" t="s">
        <v>299</v>
      </c>
      <c r="O20" s="184" t="s">
        <v>136</v>
      </c>
      <c r="P20" s="184" t="s">
        <v>136</v>
      </c>
      <c r="Q20" s="184" t="s">
        <v>136</v>
      </c>
      <c r="R20" s="184" t="s">
        <v>136</v>
      </c>
      <c r="S20" s="184" t="s">
        <v>136</v>
      </c>
      <c r="T20" s="184" t="s">
        <v>136</v>
      </c>
      <c r="U20" s="240" t="s">
        <v>136</v>
      </c>
      <c r="V20" s="240"/>
      <c r="W20" s="240" t="s">
        <v>136</v>
      </c>
      <c r="X20" s="240"/>
    </row>
    <row r="21" spans="2:24" ht="8.25" customHeight="1">
      <c r="B21" s="244"/>
      <c r="C21" s="244"/>
      <c r="D21" s="244"/>
      <c r="E21" s="245"/>
      <c r="F21" s="245"/>
      <c r="G21" s="182" t="s">
        <v>185</v>
      </c>
      <c r="H21" s="240" t="s">
        <v>136</v>
      </c>
      <c r="I21" s="240"/>
      <c r="J21" s="184" t="s">
        <v>136</v>
      </c>
      <c r="K21" s="184" t="s">
        <v>136</v>
      </c>
      <c r="L21" s="184" t="s">
        <v>136</v>
      </c>
      <c r="M21" s="184" t="s">
        <v>136</v>
      </c>
      <c r="N21" s="184" t="s">
        <v>136</v>
      </c>
      <c r="O21" s="184" t="s">
        <v>136</v>
      </c>
      <c r="P21" s="184" t="s">
        <v>136</v>
      </c>
      <c r="Q21" s="184" t="s">
        <v>136</v>
      </c>
      <c r="R21" s="184" t="s">
        <v>136</v>
      </c>
      <c r="S21" s="184" t="s">
        <v>136</v>
      </c>
      <c r="T21" s="184" t="s">
        <v>136</v>
      </c>
      <c r="U21" s="240" t="s">
        <v>136</v>
      </c>
      <c r="V21" s="240"/>
      <c r="W21" s="240" t="s">
        <v>136</v>
      </c>
      <c r="X21" s="240"/>
    </row>
    <row r="22" spans="2:24" ht="8.25" customHeight="1" thickBot="1">
      <c r="B22" s="244"/>
      <c r="C22" s="244"/>
      <c r="D22" s="244"/>
      <c r="E22" s="245"/>
      <c r="F22" s="245"/>
      <c r="G22" s="182" t="s">
        <v>186</v>
      </c>
      <c r="H22" s="240" t="s">
        <v>300</v>
      </c>
      <c r="I22" s="240"/>
      <c r="J22" s="184" t="s">
        <v>300</v>
      </c>
      <c r="K22" s="184" t="s">
        <v>297</v>
      </c>
      <c r="L22" s="184" t="s">
        <v>136</v>
      </c>
      <c r="M22" s="184" t="s">
        <v>297</v>
      </c>
      <c r="N22" s="184" t="s">
        <v>301</v>
      </c>
      <c r="O22" s="184" t="s">
        <v>136</v>
      </c>
      <c r="P22" s="184" t="s">
        <v>136</v>
      </c>
      <c r="Q22" s="184" t="s">
        <v>136</v>
      </c>
      <c r="R22" s="184" t="s">
        <v>136</v>
      </c>
      <c r="S22" s="184" t="s">
        <v>136</v>
      </c>
      <c r="T22" s="184" t="s">
        <v>136</v>
      </c>
      <c r="U22" s="240" t="s">
        <v>136</v>
      </c>
      <c r="V22" s="240"/>
      <c r="W22" s="240" t="s">
        <v>136</v>
      </c>
      <c r="X22" s="240"/>
    </row>
    <row r="23" spans="2:24" ht="8.25" customHeight="1" thickBot="1">
      <c r="B23" s="242"/>
      <c r="C23" s="242"/>
      <c r="D23" s="242" t="s">
        <v>302</v>
      </c>
      <c r="E23" s="243" t="s">
        <v>303</v>
      </c>
      <c r="F23" s="243"/>
      <c r="G23" s="179" t="s">
        <v>182</v>
      </c>
      <c r="H23" s="241" t="s">
        <v>298</v>
      </c>
      <c r="I23" s="241"/>
      <c r="J23" s="180" t="s">
        <v>298</v>
      </c>
      <c r="K23" s="180" t="s">
        <v>136</v>
      </c>
      <c r="L23" s="180" t="s">
        <v>136</v>
      </c>
      <c r="M23" s="180" t="s">
        <v>136</v>
      </c>
      <c r="N23" s="180" t="s">
        <v>298</v>
      </c>
      <c r="O23" s="180" t="s">
        <v>136</v>
      </c>
      <c r="P23" s="180" t="s">
        <v>136</v>
      </c>
      <c r="Q23" s="180" t="s">
        <v>136</v>
      </c>
      <c r="R23" s="180" t="s">
        <v>136</v>
      </c>
      <c r="S23" s="180" t="s">
        <v>136</v>
      </c>
      <c r="T23" s="180" t="s">
        <v>136</v>
      </c>
      <c r="U23" s="241" t="s">
        <v>136</v>
      </c>
      <c r="V23" s="241"/>
      <c r="W23" s="241" t="s">
        <v>136</v>
      </c>
      <c r="X23" s="241"/>
    </row>
    <row r="24" spans="2:24" ht="8.25" customHeight="1" thickBot="1">
      <c r="B24" s="242"/>
      <c r="C24" s="242"/>
      <c r="D24" s="242"/>
      <c r="E24" s="243"/>
      <c r="F24" s="243"/>
      <c r="G24" s="182" t="s">
        <v>184</v>
      </c>
      <c r="H24" s="240" t="s">
        <v>299</v>
      </c>
      <c r="I24" s="240"/>
      <c r="J24" s="184" t="s">
        <v>299</v>
      </c>
      <c r="K24" s="184" t="s">
        <v>136</v>
      </c>
      <c r="L24" s="184" t="s">
        <v>136</v>
      </c>
      <c r="M24" s="184" t="s">
        <v>136</v>
      </c>
      <c r="N24" s="184" t="s">
        <v>299</v>
      </c>
      <c r="O24" s="184" t="s">
        <v>136</v>
      </c>
      <c r="P24" s="184" t="s">
        <v>136</v>
      </c>
      <c r="Q24" s="184" t="s">
        <v>136</v>
      </c>
      <c r="R24" s="184" t="s">
        <v>136</v>
      </c>
      <c r="S24" s="184" t="s">
        <v>136</v>
      </c>
      <c r="T24" s="184" t="s">
        <v>136</v>
      </c>
      <c r="U24" s="240" t="s">
        <v>136</v>
      </c>
      <c r="V24" s="240"/>
      <c r="W24" s="240" t="s">
        <v>136</v>
      </c>
      <c r="X24" s="240"/>
    </row>
    <row r="25" spans="2:24" ht="8.25" customHeight="1" thickBot="1">
      <c r="B25" s="242"/>
      <c r="C25" s="242"/>
      <c r="D25" s="242"/>
      <c r="E25" s="243"/>
      <c r="F25" s="243"/>
      <c r="G25" s="182" t="s">
        <v>185</v>
      </c>
      <c r="H25" s="240" t="s">
        <v>136</v>
      </c>
      <c r="I25" s="240"/>
      <c r="J25" s="184" t="s">
        <v>136</v>
      </c>
      <c r="K25" s="184" t="s">
        <v>136</v>
      </c>
      <c r="L25" s="184" t="s">
        <v>136</v>
      </c>
      <c r="M25" s="184" t="s">
        <v>136</v>
      </c>
      <c r="N25" s="184" t="s">
        <v>136</v>
      </c>
      <c r="O25" s="184" t="s">
        <v>136</v>
      </c>
      <c r="P25" s="184" t="s">
        <v>136</v>
      </c>
      <c r="Q25" s="184" t="s">
        <v>136</v>
      </c>
      <c r="R25" s="184" t="s">
        <v>136</v>
      </c>
      <c r="S25" s="184" t="s">
        <v>136</v>
      </c>
      <c r="T25" s="184" t="s">
        <v>136</v>
      </c>
      <c r="U25" s="240" t="s">
        <v>136</v>
      </c>
      <c r="V25" s="240"/>
      <c r="W25" s="240" t="s">
        <v>136</v>
      </c>
      <c r="X25" s="240"/>
    </row>
    <row r="26" spans="2:24" ht="8.25" customHeight="1">
      <c r="B26" s="242"/>
      <c r="C26" s="242"/>
      <c r="D26" s="242"/>
      <c r="E26" s="243"/>
      <c r="F26" s="243"/>
      <c r="G26" s="182" t="s">
        <v>186</v>
      </c>
      <c r="H26" s="240" t="s">
        <v>301</v>
      </c>
      <c r="I26" s="240"/>
      <c r="J26" s="184" t="s">
        <v>301</v>
      </c>
      <c r="K26" s="184" t="s">
        <v>136</v>
      </c>
      <c r="L26" s="184" t="s">
        <v>136</v>
      </c>
      <c r="M26" s="184" t="s">
        <v>136</v>
      </c>
      <c r="N26" s="184" t="s">
        <v>301</v>
      </c>
      <c r="O26" s="184" t="s">
        <v>136</v>
      </c>
      <c r="P26" s="184" t="s">
        <v>136</v>
      </c>
      <c r="Q26" s="184" t="s">
        <v>136</v>
      </c>
      <c r="R26" s="184" t="s">
        <v>136</v>
      </c>
      <c r="S26" s="184" t="s">
        <v>136</v>
      </c>
      <c r="T26" s="184" t="s">
        <v>136</v>
      </c>
      <c r="U26" s="240" t="s">
        <v>136</v>
      </c>
      <c r="V26" s="240"/>
      <c r="W26" s="240" t="s">
        <v>136</v>
      </c>
      <c r="X26" s="240"/>
    </row>
    <row r="27" spans="2:24" ht="8.25" customHeight="1">
      <c r="B27" s="244" t="s">
        <v>304</v>
      </c>
      <c r="C27" s="244"/>
      <c r="D27" s="244"/>
      <c r="E27" s="245" t="s">
        <v>305</v>
      </c>
      <c r="F27" s="245"/>
      <c r="G27" s="182" t="s">
        <v>182</v>
      </c>
      <c r="H27" s="240" t="s">
        <v>306</v>
      </c>
      <c r="I27" s="240"/>
      <c r="J27" s="184" t="s">
        <v>306</v>
      </c>
      <c r="K27" s="184" t="s">
        <v>306</v>
      </c>
      <c r="L27" s="184" t="s">
        <v>307</v>
      </c>
      <c r="M27" s="184" t="s">
        <v>308</v>
      </c>
      <c r="N27" s="184" t="s">
        <v>136</v>
      </c>
      <c r="O27" s="184" t="s">
        <v>136</v>
      </c>
      <c r="P27" s="184" t="s">
        <v>136</v>
      </c>
      <c r="Q27" s="184" t="s">
        <v>136</v>
      </c>
      <c r="R27" s="184" t="s">
        <v>136</v>
      </c>
      <c r="S27" s="184" t="s">
        <v>136</v>
      </c>
      <c r="T27" s="184" t="s">
        <v>136</v>
      </c>
      <c r="U27" s="240" t="s">
        <v>136</v>
      </c>
      <c r="V27" s="240"/>
      <c r="W27" s="240" t="s">
        <v>136</v>
      </c>
      <c r="X27" s="240"/>
    </row>
    <row r="28" spans="2:24" ht="8.25" customHeight="1">
      <c r="B28" s="244"/>
      <c r="C28" s="244"/>
      <c r="D28" s="244"/>
      <c r="E28" s="245"/>
      <c r="F28" s="245"/>
      <c r="G28" s="182" t="s">
        <v>184</v>
      </c>
      <c r="H28" s="240" t="s">
        <v>136</v>
      </c>
      <c r="I28" s="240"/>
      <c r="J28" s="184" t="s">
        <v>136</v>
      </c>
      <c r="K28" s="184" t="s">
        <v>136</v>
      </c>
      <c r="L28" s="184" t="s">
        <v>136</v>
      </c>
      <c r="M28" s="184" t="s">
        <v>136</v>
      </c>
      <c r="N28" s="184" t="s">
        <v>136</v>
      </c>
      <c r="O28" s="184" t="s">
        <v>136</v>
      </c>
      <c r="P28" s="184" t="s">
        <v>136</v>
      </c>
      <c r="Q28" s="184" t="s">
        <v>136</v>
      </c>
      <c r="R28" s="184" t="s">
        <v>136</v>
      </c>
      <c r="S28" s="184" t="s">
        <v>136</v>
      </c>
      <c r="T28" s="184" t="s">
        <v>136</v>
      </c>
      <c r="U28" s="240" t="s">
        <v>136</v>
      </c>
      <c r="V28" s="240"/>
      <c r="W28" s="240" t="s">
        <v>136</v>
      </c>
      <c r="X28" s="240"/>
    </row>
    <row r="29" spans="2:24" ht="8.25" customHeight="1">
      <c r="B29" s="244"/>
      <c r="C29" s="244"/>
      <c r="D29" s="244"/>
      <c r="E29" s="245"/>
      <c r="F29" s="245"/>
      <c r="G29" s="182" t="s">
        <v>185</v>
      </c>
      <c r="H29" s="240" t="s">
        <v>309</v>
      </c>
      <c r="I29" s="240"/>
      <c r="J29" s="184" t="s">
        <v>309</v>
      </c>
      <c r="K29" s="184" t="s">
        <v>136</v>
      </c>
      <c r="L29" s="184" t="s">
        <v>136</v>
      </c>
      <c r="M29" s="184" t="s">
        <v>136</v>
      </c>
      <c r="N29" s="184" t="s">
        <v>309</v>
      </c>
      <c r="O29" s="184" t="s">
        <v>136</v>
      </c>
      <c r="P29" s="184" t="s">
        <v>136</v>
      </c>
      <c r="Q29" s="184" t="s">
        <v>136</v>
      </c>
      <c r="R29" s="184" t="s">
        <v>136</v>
      </c>
      <c r="S29" s="184" t="s">
        <v>136</v>
      </c>
      <c r="T29" s="184" t="s">
        <v>136</v>
      </c>
      <c r="U29" s="240" t="s">
        <v>136</v>
      </c>
      <c r="V29" s="240"/>
      <c r="W29" s="240" t="s">
        <v>136</v>
      </c>
      <c r="X29" s="240"/>
    </row>
    <row r="30" spans="2:24" ht="8.25" customHeight="1" thickBot="1">
      <c r="B30" s="244"/>
      <c r="C30" s="244"/>
      <c r="D30" s="244"/>
      <c r="E30" s="245"/>
      <c r="F30" s="245"/>
      <c r="G30" s="182" t="s">
        <v>186</v>
      </c>
      <c r="H30" s="240" t="s">
        <v>310</v>
      </c>
      <c r="I30" s="240"/>
      <c r="J30" s="184" t="s">
        <v>310</v>
      </c>
      <c r="K30" s="184" t="s">
        <v>306</v>
      </c>
      <c r="L30" s="184" t="s">
        <v>307</v>
      </c>
      <c r="M30" s="184" t="s">
        <v>308</v>
      </c>
      <c r="N30" s="184" t="s">
        <v>309</v>
      </c>
      <c r="O30" s="184" t="s">
        <v>136</v>
      </c>
      <c r="P30" s="184" t="s">
        <v>136</v>
      </c>
      <c r="Q30" s="184" t="s">
        <v>136</v>
      </c>
      <c r="R30" s="184" t="s">
        <v>136</v>
      </c>
      <c r="S30" s="184" t="s">
        <v>136</v>
      </c>
      <c r="T30" s="184" t="s">
        <v>136</v>
      </c>
      <c r="U30" s="240" t="s">
        <v>136</v>
      </c>
      <c r="V30" s="240"/>
      <c r="W30" s="240" t="s">
        <v>136</v>
      </c>
      <c r="X30" s="240"/>
    </row>
    <row r="31" spans="2:24" ht="8.25" customHeight="1" thickBot="1">
      <c r="B31" s="242"/>
      <c r="C31" s="242"/>
      <c r="D31" s="242" t="s">
        <v>311</v>
      </c>
      <c r="E31" s="243" t="s">
        <v>312</v>
      </c>
      <c r="F31" s="243"/>
      <c r="G31" s="179" t="s">
        <v>182</v>
      </c>
      <c r="H31" s="241" t="s">
        <v>136</v>
      </c>
      <c r="I31" s="241"/>
      <c r="J31" s="180" t="s">
        <v>136</v>
      </c>
      <c r="K31" s="180" t="s">
        <v>136</v>
      </c>
      <c r="L31" s="180" t="s">
        <v>136</v>
      </c>
      <c r="M31" s="180" t="s">
        <v>136</v>
      </c>
      <c r="N31" s="180" t="s">
        <v>136</v>
      </c>
      <c r="O31" s="180" t="s">
        <v>136</v>
      </c>
      <c r="P31" s="180" t="s">
        <v>136</v>
      </c>
      <c r="Q31" s="180" t="s">
        <v>136</v>
      </c>
      <c r="R31" s="180" t="s">
        <v>136</v>
      </c>
      <c r="S31" s="180" t="s">
        <v>136</v>
      </c>
      <c r="T31" s="180" t="s">
        <v>136</v>
      </c>
      <c r="U31" s="241" t="s">
        <v>136</v>
      </c>
      <c r="V31" s="241"/>
      <c r="W31" s="241" t="s">
        <v>136</v>
      </c>
      <c r="X31" s="241"/>
    </row>
    <row r="32" spans="2:24" ht="8.25" customHeight="1" thickBot="1">
      <c r="B32" s="242"/>
      <c r="C32" s="242"/>
      <c r="D32" s="242"/>
      <c r="E32" s="243"/>
      <c r="F32" s="243"/>
      <c r="G32" s="182" t="s">
        <v>184</v>
      </c>
      <c r="H32" s="240" t="s">
        <v>136</v>
      </c>
      <c r="I32" s="240"/>
      <c r="J32" s="184" t="s">
        <v>136</v>
      </c>
      <c r="K32" s="184" t="s">
        <v>136</v>
      </c>
      <c r="L32" s="184" t="s">
        <v>136</v>
      </c>
      <c r="M32" s="184" t="s">
        <v>136</v>
      </c>
      <c r="N32" s="184" t="s">
        <v>136</v>
      </c>
      <c r="O32" s="184" t="s">
        <v>136</v>
      </c>
      <c r="P32" s="184" t="s">
        <v>136</v>
      </c>
      <c r="Q32" s="184" t="s">
        <v>136</v>
      </c>
      <c r="R32" s="184" t="s">
        <v>136</v>
      </c>
      <c r="S32" s="184" t="s">
        <v>136</v>
      </c>
      <c r="T32" s="184" t="s">
        <v>136</v>
      </c>
      <c r="U32" s="240" t="s">
        <v>136</v>
      </c>
      <c r="V32" s="240"/>
      <c r="W32" s="240" t="s">
        <v>136</v>
      </c>
      <c r="X32" s="240"/>
    </row>
    <row r="33" spans="2:24" ht="8.25" customHeight="1" thickBot="1">
      <c r="B33" s="242"/>
      <c r="C33" s="242"/>
      <c r="D33" s="242"/>
      <c r="E33" s="243"/>
      <c r="F33" s="243"/>
      <c r="G33" s="182" t="s">
        <v>185</v>
      </c>
      <c r="H33" s="240" t="s">
        <v>309</v>
      </c>
      <c r="I33" s="240"/>
      <c r="J33" s="184" t="s">
        <v>309</v>
      </c>
      <c r="K33" s="184" t="s">
        <v>136</v>
      </c>
      <c r="L33" s="184" t="s">
        <v>136</v>
      </c>
      <c r="M33" s="184" t="s">
        <v>136</v>
      </c>
      <c r="N33" s="184" t="s">
        <v>309</v>
      </c>
      <c r="O33" s="184" t="s">
        <v>136</v>
      </c>
      <c r="P33" s="184" t="s">
        <v>136</v>
      </c>
      <c r="Q33" s="184" t="s">
        <v>136</v>
      </c>
      <c r="R33" s="184" t="s">
        <v>136</v>
      </c>
      <c r="S33" s="184" t="s">
        <v>136</v>
      </c>
      <c r="T33" s="184" t="s">
        <v>136</v>
      </c>
      <c r="U33" s="240" t="s">
        <v>136</v>
      </c>
      <c r="V33" s="240"/>
      <c r="W33" s="240" t="s">
        <v>136</v>
      </c>
      <c r="X33" s="240"/>
    </row>
    <row r="34" spans="2:24" ht="8.25" customHeight="1">
      <c r="B34" s="242"/>
      <c r="C34" s="242"/>
      <c r="D34" s="242"/>
      <c r="E34" s="243"/>
      <c r="F34" s="243"/>
      <c r="G34" s="182" t="s">
        <v>186</v>
      </c>
      <c r="H34" s="240" t="s">
        <v>309</v>
      </c>
      <c r="I34" s="240"/>
      <c r="J34" s="184" t="s">
        <v>309</v>
      </c>
      <c r="K34" s="184" t="s">
        <v>136</v>
      </c>
      <c r="L34" s="184" t="s">
        <v>136</v>
      </c>
      <c r="M34" s="184" t="s">
        <v>136</v>
      </c>
      <c r="N34" s="184" t="s">
        <v>309</v>
      </c>
      <c r="O34" s="184" t="s">
        <v>136</v>
      </c>
      <c r="P34" s="184" t="s">
        <v>136</v>
      </c>
      <c r="Q34" s="184" t="s">
        <v>136</v>
      </c>
      <c r="R34" s="184" t="s">
        <v>136</v>
      </c>
      <c r="S34" s="184" t="s">
        <v>136</v>
      </c>
      <c r="T34" s="184" t="s">
        <v>136</v>
      </c>
      <c r="U34" s="240" t="s">
        <v>136</v>
      </c>
      <c r="V34" s="240"/>
      <c r="W34" s="240" t="s">
        <v>136</v>
      </c>
      <c r="X34" s="240"/>
    </row>
    <row r="35" spans="2:24" ht="8.25" customHeight="1">
      <c r="B35" s="244" t="s">
        <v>313</v>
      </c>
      <c r="C35" s="244"/>
      <c r="D35" s="244"/>
      <c r="E35" s="245" t="s">
        <v>314</v>
      </c>
      <c r="F35" s="245"/>
      <c r="G35" s="182" t="s">
        <v>182</v>
      </c>
      <c r="H35" s="240" t="s">
        <v>315</v>
      </c>
      <c r="I35" s="240"/>
      <c r="J35" s="184" t="s">
        <v>315</v>
      </c>
      <c r="K35" s="184" t="s">
        <v>316</v>
      </c>
      <c r="L35" s="184" t="s">
        <v>317</v>
      </c>
      <c r="M35" s="184" t="s">
        <v>318</v>
      </c>
      <c r="N35" s="184" t="s">
        <v>136</v>
      </c>
      <c r="O35" s="184" t="s">
        <v>319</v>
      </c>
      <c r="P35" s="184" t="s">
        <v>194</v>
      </c>
      <c r="Q35" s="184" t="s">
        <v>136</v>
      </c>
      <c r="R35" s="184" t="s">
        <v>136</v>
      </c>
      <c r="S35" s="184" t="s">
        <v>136</v>
      </c>
      <c r="T35" s="184" t="s">
        <v>136</v>
      </c>
      <c r="U35" s="240" t="s">
        <v>136</v>
      </c>
      <c r="V35" s="240"/>
      <c r="W35" s="240" t="s">
        <v>136</v>
      </c>
      <c r="X35" s="240"/>
    </row>
    <row r="36" spans="2:24" ht="8.25" customHeight="1">
      <c r="B36" s="244"/>
      <c r="C36" s="244"/>
      <c r="D36" s="244"/>
      <c r="E36" s="245"/>
      <c r="F36" s="245"/>
      <c r="G36" s="182" t="s">
        <v>184</v>
      </c>
      <c r="H36" s="240" t="s">
        <v>320</v>
      </c>
      <c r="I36" s="240"/>
      <c r="J36" s="184" t="s">
        <v>320</v>
      </c>
      <c r="K36" s="184" t="s">
        <v>320</v>
      </c>
      <c r="L36" s="184" t="s">
        <v>320</v>
      </c>
      <c r="M36" s="184" t="s">
        <v>136</v>
      </c>
      <c r="N36" s="184" t="s">
        <v>136</v>
      </c>
      <c r="O36" s="184" t="s">
        <v>136</v>
      </c>
      <c r="P36" s="184" t="s">
        <v>136</v>
      </c>
      <c r="Q36" s="184" t="s">
        <v>136</v>
      </c>
      <c r="R36" s="184" t="s">
        <v>136</v>
      </c>
      <c r="S36" s="184" t="s">
        <v>136</v>
      </c>
      <c r="T36" s="184" t="s">
        <v>136</v>
      </c>
      <c r="U36" s="240" t="s">
        <v>136</v>
      </c>
      <c r="V36" s="240"/>
      <c r="W36" s="240" t="s">
        <v>136</v>
      </c>
      <c r="X36" s="240"/>
    </row>
    <row r="37" spans="2:24" ht="8.25" customHeight="1">
      <c r="B37" s="244"/>
      <c r="C37" s="244"/>
      <c r="D37" s="244"/>
      <c r="E37" s="245"/>
      <c r="F37" s="245"/>
      <c r="G37" s="182" t="s">
        <v>185</v>
      </c>
      <c r="H37" s="240" t="s">
        <v>321</v>
      </c>
      <c r="I37" s="240"/>
      <c r="J37" s="184" t="s">
        <v>321</v>
      </c>
      <c r="K37" s="184" t="s">
        <v>321</v>
      </c>
      <c r="L37" s="184" t="s">
        <v>321</v>
      </c>
      <c r="M37" s="184" t="s">
        <v>136</v>
      </c>
      <c r="N37" s="184" t="s">
        <v>136</v>
      </c>
      <c r="O37" s="184" t="s">
        <v>136</v>
      </c>
      <c r="P37" s="184" t="s">
        <v>136</v>
      </c>
      <c r="Q37" s="184" t="s">
        <v>136</v>
      </c>
      <c r="R37" s="184" t="s">
        <v>136</v>
      </c>
      <c r="S37" s="184" t="s">
        <v>136</v>
      </c>
      <c r="T37" s="184" t="s">
        <v>136</v>
      </c>
      <c r="U37" s="240" t="s">
        <v>136</v>
      </c>
      <c r="V37" s="240"/>
      <c r="W37" s="240" t="s">
        <v>136</v>
      </c>
      <c r="X37" s="240"/>
    </row>
    <row r="38" spans="2:24" ht="8.25" customHeight="1" thickBot="1">
      <c r="B38" s="244"/>
      <c r="C38" s="244"/>
      <c r="D38" s="244"/>
      <c r="E38" s="245"/>
      <c r="F38" s="245"/>
      <c r="G38" s="182" t="s">
        <v>186</v>
      </c>
      <c r="H38" s="240" t="s">
        <v>322</v>
      </c>
      <c r="I38" s="240"/>
      <c r="J38" s="184" t="s">
        <v>322</v>
      </c>
      <c r="K38" s="184" t="s">
        <v>323</v>
      </c>
      <c r="L38" s="184" t="s">
        <v>324</v>
      </c>
      <c r="M38" s="184" t="s">
        <v>318</v>
      </c>
      <c r="N38" s="184" t="s">
        <v>136</v>
      </c>
      <c r="O38" s="184" t="s">
        <v>319</v>
      </c>
      <c r="P38" s="184" t="s">
        <v>194</v>
      </c>
      <c r="Q38" s="184" t="s">
        <v>136</v>
      </c>
      <c r="R38" s="184" t="s">
        <v>136</v>
      </c>
      <c r="S38" s="184" t="s">
        <v>136</v>
      </c>
      <c r="T38" s="184" t="s">
        <v>136</v>
      </c>
      <c r="U38" s="240" t="s">
        <v>136</v>
      </c>
      <c r="V38" s="240"/>
      <c r="W38" s="240" t="s">
        <v>136</v>
      </c>
      <c r="X38" s="240"/>
    </row>
    <row r="39" spans="2:24" ht="8.25" customHeight="1" thickBot="1">
      <c r="B39" s="242"/>
      <c r="C39" s="242"/>
      <c r="D39" s="242" t="s">
        <v>325</v>
      </c>
      <c r="E39" s="243" t="s">
        <v>326</v>
      </c>
      <c r="F39" s="243"/>
      <c r="G39" s="179" t="s">
        <v>182</v>
      </c>
      <c r="H39" s="241" t="s">
        <v>327</v>
      </c>
      <c r="I39" s="241"/>
      <c r="J39" s="180" t="s">
        <v>327</v>
      </c>
      <c r="K39" s="180" t="s">
        <v>328</v>
      </c>
      <c r="L39" s="180" t="s">
        <v>329</v>
      </c>
      <c r="M39" s="180" t="s">
        <v>330</v>
      </c>
      <c r="N39" s="180" t="s">
        <v>136</v>
      </c>
      <c r="O39" s="180" t="s">
        <v>331</v>
      </c>
      <c r="P39" s="180" t="s">
        <v>136</v>
      </c>
      <c r="Q39" s="180" t="s">
        <v>136</v>
      </c>
      <c r="R39" s="180" t="s">
        <v>136</v>
      </c>
      <c r="S39" s="180" t="s">
        <v>136</v>
      </c>
      <c r="T39" s="180" t="s">
        <v>136</v>
      </c>
      <c r="U39" s="241" t="s">
        <v>136</v>
      </c>
      <c r="V39" s="241"/>
      <c r="W39" s="241" t="s">
        <v>136</v>
      </c>
      <c r="X39" s="241"/>
    </row>
    <row r="40" spans="2:24" ht="8.25" customHeight="1" thickBot="1">
      <c r="B40" s="242"/>
      <c r="C40" s="242"/>
      <c r="D40" s="242"/>
      <c r="E40" s="243"/>
      <c r="F40" s="243"/>
      <c r="G40" s="182" t="s">
        <v>184</v>
      </c>
      <c r="H40" s="240" t="s">
        <v>320</v>
      </c>
      <c r="I40" s="240"/>
      <c r="J40" s="184" t="s">
        <v>320</v>
      </c>
      <c r="K40" s="184" t="s">
        <v>320</v>
      </c>
      <c r="L40" s="184" t="s">
        <v>320</v>
      </c>
      <c r="M40" s="184" t="s">
        <v>136</v>
      </c>
      <c r="N40" s="184" t="s">
        <v>136</v>
      </c>
      <c r="O40" s="184" t="s">
        <v>136</v>
      </c>
      <c r="P40" s="184" t="s">
        <v>136</v>
      </c>
      <c r="Q40" s="184" t="s">
        <v>136</v>
      </c>
      <c r="R40" s="184" t="s">
        <v>136</v>
      </c>
      <c r="S40" s="184" t="s">
        <v>136</v>
      </c>
      <c r="T40" s="184" t="s">
        <v>136</v>
      </c>
      <c r="U40" s="240" t="s">
        <v>136</v>
      </c>
      <c r="V40" s="240"/>
      <c r="W40" s="240" t="s">
        <v>136</v>
      </c>
      <c r="X40" s="240"/>
    </row>
    <row r="41" spans="2:24" ht="8.25" customHeight="1" thickBot="1">
      <c r="B41" s="242"/>
      <c r="C41" s="242"/>
      <c r="D41" s="242"/>
      <c r="E41" s="243"/>
      <c r="F41" s="243"/>
      <c r="G41" s="182" t="s">
        <v>185</v>
      </c>
      <c r="H41" s="240" t="s">
        <v>321</v>
      </c>
      <c r="I41" s="240"/>
      <c r="J41" s="184" t="s">
        <v>321</v>
      </c>
      <c r="K41" s="184" t="s">
        <v>321</v>
      </c>
      <c r="L41" s="184" t="s">
        <v>321</v>
      </c>
      <c r="M41" s="184" t="s">
        <v>136</v>
      </c>
      <c r="N41" s="184" t="s">
        <v>136</v>
      </c>
      <c r="O41" s="184" t="s">
        <v>136</v>
      </c>
      <c r="P41" s="184" t="s">
        <v>136</v>
      </c>
      <c r="Q41" s="184" t="s">
        <v>136</v>
      </c>
      <c r="R41" s="184" t="s">
        <v>136</v>
      </c>
      <c r="S41" s="184" t="s">
        <v>136</v>
      </c>
      <c r="T41" s="184" t="s">
        <v>136</v>
      </c>
      <c r="U41" s="240" t="s">
        <v>136</v>
      </c>
      <c r="V41" s="240"/>
      <c r="W41" s="240" t="s">
        <v>136</v>
      </c>
      <c r="X41" s="240"/>
    </row>
    <row r="42" spans="2:24" ht="8.25" customHeight="1">
      <c r="B42" s="242"/>
      <c r="C42" s="242"/>
      <c r="D42" s="242"/>
      <c r="E42" s="243"/>
      <c r="F42" s="243"/>
      <c r="G42" s="182" t="s">
        <v>186</v>
      </c>
      <c r="H42" s="240" t="s">
        <v>332</v>
      </c>
      <c r="I42" s="240"/>
      <c r="J42" s="184" t="s">
        <v>332</v>
      </c>
      <c r="K42" s="184" t="s">
        <v>333</v>
      </c>
      <c r="L42" s="184" t="s">
        <v>334</v>
      </c>
      <c r="M42" s="184" t="s">
        <v>330</v>
      </c>
      <c r="N42" s="184" t="s">
        <v>136</v>
      </c>
      <c r="O42" s="184" t="s">
        <v>331</v>
      </c>
      <c r="P42" s="184" t="s">
        <v>136</v>
      </c>
      <c r="Q42" s="184" t="s">
        <v>136</v>
      </c>
      <c r="R42" s="184" t="s">
        <v>136</v>
      </c>
      <c r="S42" s="184" t="s">
        <v>136</v>
      </c>
      <c r="T42" s="184" t="s">
        <v>136</v>
      </c>
      <c r="U42" s="240" t="s">
        <v>136</v>
      </c>
      <c r="V42" s="240"/>
      <c r="W42" s="240" t="s">
        <v>136</v>
      </c>
      <c r="X42" s="240"/>
    </row>
    <row r="43" spans="2:24" ht="8.25" customHeight="1">
      <c r="B43" s="244" t="s">
        <v>212</v>
      </c>
      <c r="C43" s="244"/>
      <c r="D43" s="244"/>
      <c r="E43" s="245" t="s">
        <v>335</v>
      </c>
      <c r="F43" s="245"/>
      <c r="G43" s="182" t="s">
        <v>182</v>
      </c>
      <c r="H43" s="240" t="s">
        <v>336</v>
      </c>
      <c r="I43" s="240"/>
      <c r="J43" s="184" t="s">
        <v>337</v>
      </c>
      <c r="K43" s="184" t="s">
        <v>338</v>
      </c>
      <c r="L43" s="184" t="s">
        <v>339</v>
      </c>
      <c r="M43" s="184" t="s">
        <v>340</v>
      </c>
      <c r="N43" s="184" t="s">
        <v>136</v>
      </c>
      <c r="O43" s="184" t="s">
        <v>142</v>
      </c>
      <c r="P43" s="184" t="s">
        <v>136</v>
      </c>
      <c r="Q43" s="184" t="s">
        <v>136</v>
      </c>
      <c r="R43" s="184" t="s">
        <v>136</v>
      </c>
      <c r="S43" s="184" t="s">
        <v>341</v>
      </c>
      <c r="T43" s="184" t="s">
        <v>341</v>
      </c>
      <c r="U43" s="240" t="s">
        <v>136</v>
      </c>
      <c r="V43" s="240"/>
      <c r="W43" s="240" t="s">
        <v>136</v>
      </c>
      <c r="X43" s="240"/>
    </row>
    <row r="44" spans="2:24" ht="8.25" customHeight="1">
      <c r="B44" s="244"/>
      <c r="C44" s="244"/>
      <c r="D44" s="244"/>
      <c r="E44" s="245"/>
      <c r="F44" s="245"/>
      <c r="G44" s="182" t="s">
        <v>184</v>
      </c>
      <c r="H44" s="240" t="s">
        <v>342</v>
      </c>
      <c r="I44" s="240"/>
      <c r="J44" s="184" t="s">
        <v>342</v>
      </c>
      <c r="K44" s="184" t="s">
        <v>343</v>
      </c>
      <c r="L44" s="184" t="s">
        <v>136</v>
      </c>
      <c r="M44" s="184" t="s">
        <v>343</v>
      </c>
      <c r="N44" s="184" t="s">
        <v>136</v>
      </c>
      <c r="O44" s="184" t="s">
        <v>320</v>
      </c>
      <c r="P44" s="184" t="s">
        <v>136</v>
      </c>
      <c r="Q44" s="184" t="s">
        <v>136</v>
      </c>
      <c r="R44" s="184" t="s">
        <v>136</v>
      </c>
      <c r="S44" s="184" t="s">
        <v>136</v>
      </c>
      <c r="T44" s="184" t="s">
        <v>136</v>
      </c>
      <c r="U44" s="240" t="s">
        <v>136</v>
      </c>
      <c r="V44" s="240"/>
      <c r="W44" s="240" t="s">
        <v>136</v>
      </c>
      <c r="X44" s="240"/>
    </row>
    <row r="45" spans="2:24" ht="8.25" customHeight="1">
      <c r="B45" s="244"/>
      <c r="C45" s="244"/>
      <c r="D45" s="244"/>
      <c r="E45" s="245"/>
      <c r="F45" s="245"/>
      <c r="G45" s="182" t="s">
        <v>185</v>
      </c>
      <c r="H45" s="240" t="s">
        <v>344</v>
      </c>
      <c r="I45" s="240"/>
      <c r="J45" s="184" t="s">
        <v>345</v>
      </c>
      <c r="K45" s="184" t="s">
        <v>345</v>
      </c>
      <c r="L45" s="184" t="s">
        <v>136</v>
      </c>
      <c r="M45" s="184" t="s">
        <v>345</v>
      </c>
      <c r="N45" s="184" t="s">
        <v>136</v>
      </c>
      <c r="O45" s="184" t="s">
        <v>136</v>
      </c>
      <c r="P45" s="184" t="s">
        <v>136</v>
      </c>
      <c r="Q45" s="184" t="s">
        <v>136</v>
      </c>
      <c r="R45" s="184" t="s">
        <v>136</v>
      </c>
      <c r="S45" s="184" t="s">
        <v>346</v>
      </c>
      <c r="T45" s="184" t="s">
        <v>346</v>
      </c>
      <c r="U45" s="240" t="s">
        <v>136</v>
      </c>
      <c r="V45" s="240"/>
      <c r="W45" s="240" t="s">
        <v>136</v>
      </c>
      <c r="X45" s="240"/>
    </row>
    <row r="46" spans="2:24" ht="8.25" customHeight="1" thickBot="1">
      <c r="B46" s="244"/>
      <c r="C46" s="244"/>
      <c r="D46" s="244"/>
      <c r="E46" s="245"/>
      <c r="F46" s="245"/>
      <c r="G46" s="182" t="s">
        <v>186</v>
      </c>
      <c r="H46" s="240" t="s">
        <v>347</v>
      </c>
      <c r="I46" s="240"/>
      <c r="J46" s="184" t="s">
        <v>348</v>
      </c>
      <c r="K46" s="184" t="s">
        <v>349</v>
      </c>
      <c r="L46" s="184" t="s">
        <v>339</v>
      </c>
      <c r="M46" s="184" t="s">
        <v>350</v>
      </c>
      <c r="N46" s="184" t="s">
        <v>136</v>
      </c>
      <c r="O46" s="184" t="s">
        <v>196</v>
      </c>
      <c r="P46" s="184" t="s">
        <v>136</v>
      </c>
      <c r="Q46" s="184" t="s">
        <v>136</v>
      </c>
      <c r="R46" s="184" t="s">
        <v>136</v>
      </c>
      <c r="S46" s="184" t="s">
        <v>351</v>
      </c>
      <c r="T46" s="184" t="s">
        <v>351</v>
      </c>
      <c r="U46" s="240" t="s">
        <v>136</v>
      </c>
      <c r="V46" s="240"/>
      <c r="W46" s="240" t="s">
        <v>136</v>
      </c>
      <c r="X46" s="240"/>
    </row>
    <row r="47" spans="2:24" ht="8.25" customHeight="1" thickBot="1">
      <c r="B47" s="242"/>
      <c r="C47" s="242"/>
      <c r="D47" s="242" t="s">
        <v>352</v>
      </c>
      <c r="E47" s="243" t="s">
        <v>353</v>
      </c>
      <c r="F47" s="243"/>
      <c r="G47" s="179" t="s">
        <v>182</v>
      </c>
      <c r="H47" s="241" t="s">
        <v>136</v>
      </c>
      <c r="I47" s="241"/>
      <c r="J47" s="180" t="s">
        <v>136</v>
      </c>
      <c r="K47" s="180" t="s">
        <v>136</v>
      </c>
      <c r="L47" s="180" t="s">
        <v>136</v>
      </c>
      <c r="M47" s="180" t="s">
        <v>136</v>
      </c>
      <c r="N47" s="180" t="s">
        <v>136</v>
      </c>
      <c r="O47" s="180" t="s">
        <v>136</v>
      </c>
      <c r="P47" s="180" t="s">
        <v>136</v>
      </c>
      <c r="Q47" s="180" t="s">
        <v>136</v>
      </c>
      <c r="R47" s="180" t="s">
        <v>136</v>
      </c>
      <c r="S47" s="180" t="s">
        <v>136</v>
      </c>
      <c r="T47" s="180" t="s">
        <v>136</v>
      </c>
      <c r="U47" s="241" t="s">
        <v>136</v>
      </c>
      <c r="V47" s="241"/>
      <c r="W47" s="241" t="s">
        <v>136</v>
      </c>
      <c r="X47" s="241"/>
    </row>
    <row r="48" spans="2:24" ht="8.25" customHeight="1" thickBot="1">
      <c r="B48" s="242"/>
      <c r="C48" s="242"/>
      <c r="D48" s="242"/>
      <c r="E48" s="243"/>
      <c r="F48" s="243"/>
      <c r="G48" s="182" t="s">
        <v>184</v>
      </c>
      <c r="H48" s="240" t="s">
        <v>136</v>
      </c>
      <c r="I48" s="240"/>
      <c r="J48" s="184" t="s">
        <v>136</v>
      </c>
      <c r="K48" s="184" t="s">
        <v>136</v>
      </c>
      <c r="L48" s="184" t="s">
        <v>136</v>
      </c>
      <c r="M48" s="184" t="s">
        <v>136</v>
      </c>
      <c r="N48" s="184" t="s">
        <v>136</v>
      </c>
      <c r="O48" s="184" t="s">
        <v>136</v>
      </c>
      <c r="P48" s="184" t="s">
        <v>136</v>
      </c>
      <c r="Q48" s="184" t="s">
        <v>136</v>
      </c>
      <c r="R48" s="184" t="s">
        <v>136</v>
      </c>
      <c r="S48" s="184" t="s">
        <v>136</v>
      </c>
      <c r="T48" s="184" t="s">
        <v>136</v>
      </c>
      <c r="U48" s="240" t="s">
        <v>136</v>
      </c>
      <c r="V48" s="240"/>
      <c r="W48" s="240" t="s">
        <v>136</v>
      </c>
      <c r="X48" s="240"/>
    </row>
    <row r="49" spans="2:24" ht="8.25" customHeight="1" thickBot="1">
      <c r="B49" s="242"/>
      <c r="C49" s="242"/>
      <c r="D49" s="242"/>
      <c r="E49" s="243"/>
      <c r="F49" s="243"/>
      <c r="G49" s="182" t="s">
        <v>185</v>
      </c>
      <c r="H49" s="240" t="s">
        <v>354</v>
      </c>
      <c r="I49" s="240"/>
      <c r="J49" s="184" t="s">
        <v>354</v>
      </c>
      <c r="K49" s="184" t="s">
        <v>354</v>
      </c>
      <c r="L49" s="184" t="s">
        <v>136</v>
      </c>
      <c r="M49" s="184" t="s">
        <v>354</v>
      </c>
      <c r="N49" s="184" t="s">
        <v>136</v>
      </c>
      <c r="O49" s="184" t="s">
        <v>136</v>
      </c>
      <c r="P49" s="184" t="s">
        <v>136</v>
      </c>
      <c r="Q49" s="184" t="s">
        <v>136</v>
      </c>
      <c r="R49" s="184" t="s">
        <v>136</v>
      </c>
      <c r="S49" s="184" t="s">
        <v>136</v>
      </c>
      <c r="T49" s="184" t="s">
        <v>136</v>
      </c>
      <c r="U49" s="240" t="s">
        <v>136</v>
      </c>
      <c r="V49" s="240"/>
      <c r="W49" s="240" t="s">
        <v>136</v>
      </c>
      <c r="X49" s="240"/>
    </row>
    <row r="50" spans="2:24" ht="8.25" customHeight="1" thickBot="1">
      <c r="B50" s="242"/>
      <c r="C50" s="242"/>
      <c r="D50" s="242"/>
      <c r="E50" s="243"/>
      <c r="F50" s="243"/>
      <c r="G50" s="182" t="s">
        <v>186</v>
      </c>
      <c r="H50" s="240" t="s">
        <v>354</v>
      </c>
      <c r="I50" s="240"/>
      <c r="J50" s="184" t="s">
        <v>354</v>
      </c>
      <c r="K50" s="184" t="s">
        <v>354</v>
      </c>
      <c r="L50" s="184" t="s">
        <v>136</v>
      </c>
      <c r="M50" s="184" t="s">
        <v>354</v>
      </c>
      <c r="N50" s="184" t="s">
        <v>136</v>
      </c>
      <c r="O50" s="184" t="s">
        <v>136</v>
      </c>
      <c r="P50" s="184" t="s">
        <v>136</v>
      </c>
      <c r="Q50" s="184" t="s">
        <v>136</v>
      </c>
      <c r="R50" s="184" t="s">
        <v>136</v>
      </c>
      <c r="S50" s="184" t="s">
        <v>136</v>
      </c>
      <c r="T50" s="184" t="s">
        <v>136</v>
      </c>
      <c r="U50" s="240" t="s">
        <v>136</v>
      </c>
      <c r="V50" s="240"/>
      <c r="W50" s="240" t="s">
        <v>136</v>
      </c>
      <c r="X50" s="240"/>
    </row>
    <row r="51" spans="2:24" ht="8.25" customHeight="1" thickBot="1">
      <c r="B51" s="242"/>
      <c r="C51" s="242"/>
      <c r="D51" s="242" t="s">
        <v>355</v>
      </c>
      <c r="E51" s="243" t="s">
        <v>356</v>
      </c>
      <c r="F51" s="243"/>
      <c r="G51" s="179" t="s">
        <v>182</v>
      </c>
      <c r="H51" s="241" t="s">
        <v>136</v>
      </c>
      <c r="I51" s="241"/>
      <c r="J51" s="180" t="s">
        <v>136</v>
      </c>
      <c r="K51" s="180" t="s">
        <v>136</v>
      </c>
      <c r="L51" s="180" t="s">
        <v>136</v>
      </c>
      <c r="M51" s="180" t="s">
        <v>136</v>
      </c>
      <c r="N51" s="180" t="s">
        <v>136</v>
      </c>
      <c r="O51" s="180" t="s">
        <v>136</v>
      </c>
      <c r="P51" s="180" t="s">
        <v>136</v>
      </c>
      <c r="Q51" s="180" t="s">
        <v>136</v>
      </c>
      <c r="R51" s="180" t="s">
        <v>136</v>
      </c>
      <c r="S51" s="180" t="s">
        <v>136</v>
      </c>
      <c r="T51" s="180" t="s">
        <v>136</v>
      </c>
      <c r="U51" s="241" t="s">
        <v>136</v>
      </c>
      <c r="V51" s="241"/>
      <c r="W51" s="241" t="s">
        <v>136</v>
      </c>
      <c r="X51" s="241"/>
    </row>
    <row r="52" spans="2:24" ht="8.25" customHeight="1" thickBot="1">
      <c r="B52" s="242"/>
      <c r="C52" s="242"/>
      <c r="D52" s="242"/>
      <c r="E52" s="243"/>
      <c r="F52" s="243"/>
      <c r="G52" s="182" t="s">
        <v>184</v>
      </c>
      <c r="H52" s="240" t="s">
        <v>136</v>
      </c>
      <c r="I52" s="240"/>
      <c r="J52" s="184" t="s">
        <v>136</v>
      </c>
      <c r="K52" s="184" t="s">
        <v>136</v>
      </c>
      <c r="L52" s="184" t="s">
        <v>136</v>
      </c>
      <c r="M52" s="184" t="s">
        <v>136</v>
      </c>
      <c r="N52" s="184" t="s">
        <v>136</v>
      </c>
      <c r="O52" s="184" t="s">
        <v>136</v>
      </c>
      <c r="P52" s="184" t="s">
        <v>136</v>
      </c>
      <c r="Q52" s="184" t="s">
        <v>136</v>
      </c>
      <c r="R52" s="184" t="s">
        <v>136</v>
      </c>
      <c r="S52" s="184" t="s">
        <v>136</v>
      </c>
      <c r="T52" s="184" t="s">
        <v>136</v>
      </c>
      <c r="U52" s="240" t="s">
        <v>136</v>
      </c>
      <c r="V52" s="240"/>
      <c r="W52" s="240" t="s">
        <v>136</v>
      </c>
      <c r="X52" s="240"/>
    </row>
    <row r="53" spans="2:24" ht="8.25" customHeight="1" thickBot="1">
      <c r="B53" s="242"/>
      <c r="C53" s="242"/>
      <c r="D53" s="242"/>
      <c r="E53" s="243"/>
      <c r="F53" s="243"/>
      <c r="G53" s="182" t="s">
        <v>185</v>
      </c>
      <c r="H53" s="240" t="s">
        <v>346</v>
      </c>
      <c r="I53" s="240"/>
      <c r="J53" s="184" t="s">
        <v>136</v>
      </c>
      <c r="K53" s="184" t="s">
        <v>136</v>
      </c>
      <c r="L53" s="184" t="s">
        <v>136</v>
      </c>
      <c r="M53" s="184" t="s">
        <v>136</v>
      </c>
      <c r="N53" s="184" t="s">
        <v>136</v>
      </c>
      <c r="O53" s="184" t="s">
        <v>136</v>
      </c>
      <c r="P53" s="184" t="s">
        <v>136</v>
      </c>
      <c r="Q53" s="184" t="s">
        <v>136</v>
      </c>
      <c r="R53" s="184" t="s">
        <v>136</v>
      </c>
      <c r="S53" s="184" t="s">
        <v>346</v>
      </c>
      <c r="T53" s="184" t="s">
        <v>346</v>
      </c>
      <c r="U53" s="240" t="s">
        <v>136</v>
      </c>
      <c r="V53" s="240"/>
      <c r="W53" s="240" t="s">
        <v>136</v>
      </c>
      <c r="X53" s="240"/>
    </row>
    <row r="54" spans="2:24" ht="8.25" customHeight="1" thickBot="1">
      <c r="B54" s="242"/>
      <c r="C54" s="242"/>
      <c r="D54" s="242"/>
      <c r="E54" s="243"/>
      <c r="F54" s="243"/>
      <c r="G54" s="182" t="s">
        <v>186</v>
      </c>
      <c r="H54" s="240" t="s">
        <v>346</v>
      </c>
      <c r="I54" s="240"/>
      <c r="J54" s="184" t="s">
        <v>136</v>
      </c>
      <c r="K54" s="184" t="s">
        <v>136</v>
      </c>
      <c r="L54" s="184" t="s">
        <v>136</v>
      </c>
      <c r="M54" s="184" t="s">
        <v>136</v>
      </c>
      <c r="N54" s="184" t="s">
        <v>136</v>
      </c>
      <c r="O54" s="184" t="s">
        <v>136</v>
      </c>
      <c r="P54" s="184" t="s">
        <v>136</v>
      </c>
      <c r="Q54" s="184" t="s">
        <v>136</v>
      </c>
      <c r="R54" s="184" t="s">
        <v>136</v>
      </c>
      <c r="S54" s="184" t="s">
        <v>346</v>
      </c>
      <c r="T54" s="184" t="s">
        <v>346</v>
      </c>
      <c r="U54" s="240" t="s">
        <v>136</v>
      </c>
      <c r="V54" s="240"/>
      <c r="W54" s="240" t="s">
        <v>136</v>
      </c>
      <c r="X54" s="240"/>
    </row>
    <row r="55" spans="2:24" ht="8.25" customHeight="1" thickBot="1">
      <c r="B55" s="242"/>
      <c r="C55" s="242"/>
      <c r="D55" s="242" t="s">
        <v>357</v>
      </c>
      <c r="E55" s="243" t="s">
        <v>358</v>
      </c>
      <c r="F55" s="243"/>
      <c r="G55" s="179" t="s">
        <v>182</v>
      </c>
      <c r="H55" s="241" t="s">
        <v>359</v>
      </c>
      <c r="I55" s="241"/>
      <c r="J55" s="180" t="s">
        <v>360</v>
      </c>
      <c r="K55" s="180" t="s">
        <v>361</v>
      </c>
      <c r="L55" s="180" t="s">
        <v>362</v>
      </c>
      <c r="M55" s="180" t="s">
        <v>363</v>
      </c>
      <c r="N55" s="180" t="s">
        <v>136</v>
      </c>
      <c r="O55" s="180" t="s">
        <v>142</v>
      </c>
      <c r="P55" s="180" t="s">
        <v>136</v>
      </c>
      <c r="Q55" s="180" t="s">
        <v>136</v>
      </c>
      <c r="R55" s="180" t="s">
        <v>136</v>
      </c>
      <c r="S55" s="180" t="s">
        <v>341</v>
      </c>
      <c r="T55" s="180" t="s">
        <v>341</v>
      </c>
      <c r="U55" s="241" t="s">
        <v>136</v>
      </c>
      <c r="V55" s="241"/>
      <c r="W55" s="241" t="s">
        <v>136</v>
      </c>
      <c r="X55" s="241"/>
    </row>
    <row r="56" spans="2:24" ht="8.25" customHeight="1" thickBot="1">
      <c r="B56" s="242"/>
      <c r="C56" s="242"/>
      <c r="D56" s="242"/>
      <c r="E56" s="243"/>
      <c r="F56" s="243"/>
      <c r="G56" s="182" t="s">
        <v>184</v>
      </c>
      <c r="H56" s="240" t="s">
        <v>342</v>
      </c>
      <c r="I56" s="240"/>
      <c r="J56" s="184" t="s">
        <v>342</v>
      </c>
      <c r="K56" s="184" t="s">
        <v>343</v>
      </c>
      <c r="L56" s="184" t="s">
        <v>136</v>
      </c>
      <c r="M56" s="184" t="s">
        <v>343</v>
      </c>
      <c r="N56" s="184" t="s">
        <v>136</v>
      </c>
      <c r="O56" s="184" t="s">
        <v>320</v>
      </c>
      <c r="P56" s="184" t="s">
        <v>136</v>
      </c>
      <c r="Q56" s="184" t="s">
        <v>136</v>
      </c>
      <c r="R56" s="184" t="s">
        <v>136</v>
      </c>
      <c r="S56" s="184" t="s">
        <v>136</v>
      </c>
      <c r="T56" s="184" t="s">
        <v>136</v>
      </c>
      <c r="U56" s="240" t="s">
        <v>136</v>
      </c>
      <c r="V56" s="240"/>
      <c r="W56" s="240" t="s">
        <v>136</v>
      </c>
      <c r="X56" s="240"/>
    </row>
    <row r="57" spans="2:24" ht="8.25" customHeight="1" thickBot="1">
      <c r="B57" s="242"/>
      <c r="C57" s="242"/>
      <c r="D57" s="242"/>
      <c r="E57" s="243"/>
      <c r="F57" s="243"/>
      <c r="G57" s="182" t="s">
        <v>185</v>
      </c>
      <c r="H57" s="240" t="s">
        <v>364</v>
      </c>
      <c r="I57" s="240"/>
      <c r="J57" s="184" t="s">
        <v>364</v>
      </c>
      <c r="K57" s="184" t="s">
        <v>364</v>
      </c>
      <c r="L57" s="184" t="s">
        <v>136</v>
      </c>
      <c r="M57" s="184" t="s">
        <v>364</v>
      </c>
      <c r="N57" s="184" t="s">
        <v>136</v>
      </c>
      <c r="O57" s="184" t="s">
        <v>136</v>
      </c>
      <c r="P57" s="184" t="s">
        <v>136</v>
      </c>
      <c r="Q57" s="184" t="s">
        <v>136</v>
      </c>
      <c r="R57" s="184" t="s">
        <v>136</v>
      </c>
      <c r="S57" s="184" t="s">
        <v>136</v>
      </c>
      <c r="T57" s="184" t="s">
        <v>136</v>
      </c>
      <c r="U57" s="240" t="s">
        <v>136</v>
      </c>
      <c r="V57" s="240"/>
      <c r="W57" s="240" t="s">
        <v>136</v>
      </c>
      <c r="X57" s="240"/>
    </row>
    <row r="58" spans="2:24" ht="8.25" customHeight="1">
      <c r="B58" s="242"/>
      <c r="C58" s="242"/>
      <c r="D58" s="242"/>
      <c r="E58" s="243"/>
      <c r="F58" s="243"/>
      <c r="G58" s="182" t="s">
        <v>186</v>
      </c>
      <c r="H58" s="240" t="s">
        <v>365</v>
      </c>
      <c r="I58" s="240"/>
      <c r="J58" s="184" t="s">
        <v>366</v>
      </c>
      <c r="K58" s="184" t="s">
        <v>361</v>
      </c>
      <c r="L58" s="184" t="s">
        <v>362</v>
      </c>
      <c r="M58" s="184" t="s">
        <v>363</v>
      </c>
      <c r="N58" s="184" t="s">
        <v>136</v>
      </c>
      <c r="O58" s="184" t="s">
        <v>196</v>
      </c>
      <c r="P58" s="184" t="s">
        <v>136</v>
      </c>
      <c r="Q58" s="184" t="s">
        <v>136</v>
      </c>
      <c r="R58" s="184" t="s">
        <v>136</v>
      </c>
      <c r="S58" s="184" t="s">
        <v>341</v>
      </c>
      <c r="T58" s="184" t="s">
        <v>341</v>
      </c>
      <c r="U58" s="240" t="s">
        <v>136</v>
      </c>
      <c r="V58" s="240"/>
      <c r="W58" s="240" t="s">
        <v>136</v>
      </c>
      <c r="X58" s="240"/>
    </row>
    <row r="59" spans="1:24" ht="14.25" customHeight="1">
      <c r="A59" s="235"/>
      <c r="B59" s="235"/>
      <c r="C59" s="247"/>
      <c r="D59" s="247"/>
      <c r="E59" s="247"/>
      <c r="F59" s="248"/>
      <c r="G59" s="248"/>
      <c r="H59" s="248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</row>
    <row r="60" spans="2:24" s="224" customFormat="1" ht="8.25" customHeight="1">
      <c r="B60" s="246" t="s">
        <v>165</v>
      </c>
      <c r="C60" s="246"/>
      <c r="D60" s="225" t="s">
        <v>166</v>
      </c>
      <c r="E60" s="246" t="s">
        <v>167</v>
      </c>
      <c r="F60" s="246"/>
      <c r="G60" s="246"/>
      <c r="H60" s="246" t="s">
        <v>168</v>
      </c>
      <c r="I60" s="246"/>
      <c r="J60" s="225" t="s">
        <v>169</v>
      </c>
      <c r="K60" s="225" t="s">
        <v>170</v>
      </c>
      <c r="L60" s="225" t="s">
        <v>171</v>
      </c>
      <c r="M60" s="225" t="s">
        <v>172</v>
      </c>
      <c r="N60" s="225" t="s">
        <v>173</v>
      </c>
      <c r="O60" s="225" t="s">
        <v>174</v>
      </c>
      <c r="P60" s="225" t="s">
        <v>175</v>
      </c>
      <c r="Q60" s="225" t="s">
        <v>176</v>
      </c>
      <c r="R60" s="225" t="s">
        <v>177</v>
      </c>
      <c r="S60" s="225" t="s">
        <v>178</v>
      </c>
      <c r="T60" s="225" t="s">
        <v>179</v>
      </c>
      <c r="U60" s="246" t="s">
        <v>180</v>
      </c>
      <c r="V60" s="246"/>
      <c r="W60" s="246" t="s">
        <v>181</v>
      </c>
      <c r="X60" s="246"/>
    </row>
    <row r="61" spans="2:24" ht="8.25" customHeight="1">
      <c r="B61" s="244" t="s">
        <v>367</v>
      </c>
      <c r="C61" s="244"/>
      <c r="D61" s="244"/>
      <c r="E61" s="245" t="s">
        <v>368</v>
      </c>
      <c r="F61" s="245"/>
      <c r="G61" s="182" t="s">
        <v>182</v>
      </c>
      <c r="H61" s="240" t="s">
        <v>369</v>
      </c>
      <c r="I61" s="240"/>
      <c r="J61" s="184" t="s">
        <v>369</v>
      </c>
      <c r="K61" s="184" t="s">
        <v>370</v>
      </c>
      <c r="L61" s="184" t="s">
        <v>371</v>
      </c>
      <c r="M61" s="184" t="s">
        <v>372</v>
      </c>
      <c r="N61" s="184" t="s">
        <v>373</v>
      </c>
      <c r="O61" s="184" t="s">
        <v>374</v>
      </c>
      <c r="P61" s="184" t="s">
        <v>136</v>
      </c>
      <c r="Q61" s="184" t="s">
        <v>136</v>
      </c>
      <c r="R61" s="184" t="s">
        <v>136</v>
      </c>
      <c r="S61" s="184" t="s">
        <v>136</v>
      </c>
      <c r="T61" s="184" t="s">
        <v>136</v>
      </c>
      <c r="U61" s="240" t="s">
        <v>136</v>
      </c>
      <c r="V61" s="240"/>
      <c r="W61" s="240" t="s">
        <v>136</v>
      </c>
      <c r="X61" s="240"/>
    </row>
    <row r="62" spans="2:24" ht="8.25" customHeight="1">
      <c r="B62" s="244"/>
      <c r="C62" s="244"/>
      <c r="D62" s="244"/>
      <c r="E62" s="245"/>
      <c r="F62" s="245"/>
      <c r="G62" s="182" t="s">
        <v>184</v>
      </c>
      <c r="H62" s="240" t="s">
        <v>375</v>
      </c>
      <c r="I62" s="240"/>
      <c r="J62" s="184" t="s">
        <v>375</v>
      </c>
      <c r="K62" s="184" t="s">
        <v>376</v>
      </c>
      <c r="L62" s="184" t="s">
        <v>377</v>
      </c>
      <c r="M62" s="184" t="s">
        <v>378</v>
      </c>
      <c r="N62" s="184" t="s">
        <v>136</v>
      </c>
      <c r="O62" s="184" t="s">
        <v>378</v>
      </c>
      <c r="P62" s="184" t="s">
        <v>136</v>
      </c>
      <c r="Q62" s="184" t="s">
        <v>136</v>
      </c>
      <c r="R62" s="184" t="s">
        <v>136</v>
      </c>
      <c r="S62" s="184" t="s">
        <v>136</v>
      </c>
      <c r="T62" s="184" t="s">
        <v>136</v>
      </c>
      <c r="U62" s="240" t="s">
        <v>136</v>
      </c>
      <c r="V62" s="240"/>
      <c r="W62" s="240" t="s">
        <v>136</v>
      </c>
      <c r="X62" s="240"/>
    </row>
    <row r="63" spans="2:24" ht="8.25" customHeight="1">
      <c r="B63" s="244"/>
      <c r="C63" s="244"/>
      <c r="D63" s="244"/>
      <c r="E63" s="245"/>
      <c r="F63" s="245"/>
      <c r="G63" s="182" t="s">
        <v>185</v>
      </c>
      <c r="H63" s="240" t="s">
        <v>136</v>
      </c>
      <c r="I63" s="240"/>
      <c r="J63" s="184" t="s">
        <v>136</v>
      </c>
      <c r="K63" s="184" t="s">
        <v>136</v>
      </c>
      <c r="L63" s="184" t="s">
        <v>136</v>
      </c>
      <c r="M63" s="184" t="s">
        <v>136</v>
      </c>
      <c r="N63" s="184" t="s">
        <v>136</v>
      </c>
      <c r="O63" s="184" t="s">
        <v>136</v>
      </c>
      <c r="P63" s="184" t="s">
        <v>136</v>
      </c>
      <c r="Q63" s="184" t="s">
        <v>136</v>
      </c>
      <c r="R63" s="184" t="s">
        <v>136</v>
      </c>
      <c r="S63" s="184" t="s">
        <v>136</v>
      </c>
      <c r="T63" s="184" t="s">
        <v>136</v>
      </c>
      <c r="U63" s="240" t="s">
        <v>136</v>
      </c>
      <c r="V63" s="240"/>
      <c r="W63" s="240" t="s">
        <v>136</v>
      </c>
      <c r="X63" s="240"/>
    </row>
    <row r="64" spans="2:24" ht="8.25" customHeight="1" thickBot="1">
      <c r="B64" s="244"/>
      <c r="C64" s="244"/>
      <c r="D64" s="244"/>
      <c r="E64" s="245"/>
      <c r="F64" s="245"/>
      <c r="G64" s="182" t="s">
        <v>186</v>
      </c>
      <c r="H64" s="240" t="s">
        <v>379</v>
      </c>
      <c r="I64" s="240"/>
      <c r="J64" s="184" t="s">
        <v>379</v>
      </c>
      <c r="K64" s="184" t="s">
        <v>380</v>
      </c>
      <c r="L64" s="184" t="s">
        <v>381</v>
      </c>
      <c r="M64" s="184" t="s">
        <v>382</v>
      </c>
      <c r="N64" s="184" t="s">
        <v>373</v>
      </c>
      <c r="O64" s="184" t="s">
        <v>383</v>
      </c>
      <c r="P64" s="184" t="s">
        <v>136</v>
      </c>
      <c r="Q64" s="184" t="s">
        <v>136</v>
      </c>
      <c r="R64" s="184" t="s">
        <v>136</v>
      </c>
      <c r="S64" s="184" t="s">
        <v>136</v>
      </c>
      <c r="T64" s="184" t="s">
        <v>136</v>
      </c>
      <c r="U64" s="240" t="s">
        <v>136</v>
      </c>
      <c r="V64" s="240"/>
      <c r="W64" s="240" t="s">
        <v>136</v>
      </c>
      <c r="X64" s="240"/>
    </row>
    <row r="65" spans="2:24" ht="8.25" customHeight="1" thickBot="1">
      <c r="B65" s="242"/>
      <c r="C65" s="242"/>
      <c r="D65" s="242" t="s">
        <v>384</v>
      </c>
      <c r="E65" s="243" t="s">
        <v>385</v>
      </c>
      <c r="F65" s="243"/>
      <c r="G65" s="179" t="s">
        <v>182</v>
      </c>
      <c r="H65" s="241" t="s">
        <v>386</v>
      </c>
      <c r="I65" s="241"/>
      <c r="J65" s="180" t="s">
        <v>386</v>
      </c>
      <c r="K65" s="180" t="s">
        <v>386</v>
      </c>
      <c r="L65" s="180" t="s">
        <v>136</v>
      </c>
      <c r="M65" s="180" t="s">
        <v>386</v>
      </c>
      <c r="N65" s="180" t="s">
        <v>136</v>
      </c>
      <c r="O65" s="180" t="s">
        <v>136</v>
      </c>
      <c r="P65" s="180" t="s">
        <v>136</v>
      </c>
      <c r="Q65" s="180" t="s">
        <v>136</v>
      </c>
      <c r="R65" s="180" t="s">
        <v>136</v>
      </c>
      <c r="S65" s="180" t="s">
        <v>136</v>
      </c>
      <c r="T65" s="180" t="s">
        <v>136</v>
      </c>
      <c r="U65" s="241" t="s">
        <v>136</v>
      </c>
      <c r="V65" s="241"/>
      <c r="W65" s="241" t="s">
        <v>136</v>
      </c>
      <c r="X65" s="241"/>
    </row>
    <row r="66" spans="2:24" ht="8.25" customHeight="1" thickBot="1">
      <c r="B66" s="242"/>
      <c r="C66" s="242"/>
      <c r="D66" s="242"/>
      <c r="E66" s="243"/>
      <c r="F66" s="243"/>
      <c r="G66" s="182" t="s">
        <v>184</v>
      </c>
      <c r="H66" s="240" t="s">
        <v>378</v>
      </c>
      <c r="I66" s="240"/>
      <c r="J66" s="184" t="s">
        <v>378</v>
      </c>
      <c r="K66" s="184" t="s">
        <v>378</v>
      </c>
      <c r="L66" s="184" t="s">
        <v>136</v>
      </c>
      <c r="M66" s="184" t="s">
        <v>378</v>
      </c>
      <c r="N66" s="184" t="s">
        <v>136</v>
      </c>
      <c r="O66" s="184" t="s">
        <v>136</v>
      </c>
      <c r="P66" s="184" t="s">
        <v>136</v>
      </c>
      <c r="Q66" s="184" t="s">
        <v>136</v>
      </c>
      <c r="R66" s="184" t="s">
        <v>136</v>
      </c>
      <c r="S66" s="184" t="s">
        <v>136</v>
      </c>
      <c r="T66" s="184" t="s">
        <v>136</v>
      </c>
      <c r="U66" s="240" t="s">
        <v>136</v>
      </c>
      <c r="V66" s="240"/>
      <c r="W66" s="240" t="s">
        <v>136</v>
      </c>
      <c r="X66" s="240"/>
    </row>
    <row r="67" spans="2:24" ht="8.25" customHeight="1" thickBot="1">
      <c r="B67" s="242"/>
      <c r="C67" s="242"/>
      <c r="D67" s="242"/>
      <c r="E67" s="243"/>
      <c r="F67" s="243"/>
      <c r="G67" s="182" t="s">
        <v>185</v>
      </c>
      <c r="H67" s="240" t="s">
        <v>136</v>
      </c>
      <c r="I67" s="240"/>
      <c r="J67" s="184" t="s">
        <v>136</v>
      </c>
      <c r="K67" s="184" t="s">
        <v>136</v>
      </c>
      <c r="L67" s="184" t="s">
        <v>136</v>
      </c>
      <c r="M67" s="184" t="s">
        <v>136</v>
      </c>
      <c r="N67" s="184" t="s">
        <v>136</v>
      </c>
      <c r="O67" s="184" t="s">
        <v>136</v>
      </c>
      <c r="P67" s="184" t="s">
        <v>136</v>
      </c>
      <c r="Q67" s="184" t="s">
        <v>136</v>
      </c>
      <c r="R67" s="184" t="s">
        <v>136</v>
      </c>
      <c r="S67" s="184" t="s">
        <v>136</v>
      </c>
      <c r="T67" s="184" t="s">
        <v>136</v>
      </c>
      <c r="U67" s="240" t="s">
        <v>136</v>
      </c>
      <c r="V67" s="240"/>
      <c r="W67" s="240" t="s">
        <v>136</v>
      </c>
      <c r="X67" s="240"/>
    </row>
    <row r="68" spans="2:24" ht="8.25" customHeight="1" thickBot="1">
      <c r="B68" s="242"/>
      <c r="C68" s="242"/>
      <c r="D68" s="242"/>
      <c r="E68" s="243"/>
      <c r="F68" s="243"/>
      <c r="G68" s="182" t="s">
        <v>186</v>
      </c>
      <c r="H68" s="240" t="s">
        <v>373</v>
      </c>
      <c r="I68" s="240"/>
      <c r="J68" s="184" t="s">
        <v>373</v>
      </c>
      <c r="K68" s="184" t="s">
        <v>373</v>
      </c>
      <c r="L68" s="184" t="s">
        <v>136</v>
      </c>
      <c r="M68" s="184" t="s">
        <v>373</v>
      </c>
      <c r="N68" s="184" t="s">
        <v>136</v>
      </c>
      <c r="O68" s="184" t="s">
        <v>136</v>
      </c>
      <c r="P68" s="184" t="s">
        <v>136</v>
      </c>
      <c r="Q68" s="184" t="s">
        <v>136</v>
      </c>
      <c r="R68" s="184" t="s">
        <v>136</v>
      </c>
      <c r="S68" s="184" t="s">
        <v>136</v>
      </c>
      <c r="T68" s="184" t="s">
        <v>136</v>
      </c>
      <c r="U68" s="240" t="s">
        <v>136</v>
      </c>
      <c r="V68" s="240"/>
      <c r="W68" s="240" t="s">
        <v>136</v>
      </c>
      <c r="X68" s="240"/>
    </row>
    <row r="69" spans="2:24" ht="8.25" customHeight="1" thickBot="1">
      <c r="B69" s="242"/>
      <c r="C69" s="242"/>
      <c r="D69" s="242" t="s">
        <v>387</v>
      </c>
      <c r="E69" s="243" t="s">
        <v>388</v>
      </c>
      <c r="F69" s="243"/>
      <c r="G69" s="179" t="s">
        <v>182</v>
      </c>
      <c r="H69" s="241" t="s">
        <v>389</v>
      </c>
      <c r="I69" s="241"/>
      <c r="J69" s="180" t="s">
        <v>389</v>
      </c>
      <c r="K69" s="180" t="s">
        <v>136</v>
      </c>
      <c r="L69" s="180" t="s">
        <v>136</v>
      </c>
      <c r="M69" s="180" t="s">
        <v>136</v>
      </c>
      <c r="N69" s="180" t="s">
        <v>136</v>
      </c>
      <c r="O69" s="180" t="s">
        <v>389</v>
      </c>
      <c r="P69" s="180" t="s">
        <v>136</v>
      </c>
      <c r="Q69" s="180" t="s">
        <v>136</v>
      </c>
      <c r="R69" s="180" t="s">
        <v>136</v>
      </c>
      <c r="S69" s="180" t="s">
        <v>136</v>
      </c>
      <c r="T69" s="180" t="s">
        <v>136</v>
      </c>
      <c r="U69" s="241" t="s">
        <v>136</v>
      </c>
      <c r="V69" s="241"/>
      <c r="W69" s="241" t="s">
        <v>136</v>
      </c>
      <c r="X69" s="241"/>
    </row>
    <row r="70" spans="2:24" ht="8.25" customHeight="1" thickBot="1">
      <c r="B70" s="242"/>
      <c r="C70" s="242"/>
      <c r="D70" s="242"/>
      <c r="E70" s="243"/>
      <c r="F70" s="243"/>
      <c r="G70" s="182" t="s">
        <v>184</v>
      </c>
      <c r="H70" s="240" t="s">
        <v>343</v>
      </c>
      <c r="I70" s="240"/>
      <c r="J70" s="184" t="s">
        <v>343</v>
      </c>
      <c r="K70" s="184" t="s">
        <v>136</v>
      </c>
      <c r="L70" s="184" t="s">
        <v>136</v>
      </c>
      <c r="M70" s="184" t="s">
        <v>136</v>
      </c>
      <c r="N70" s="184" t="s">
        <v>136</v>
      </c>
      <c r="O70" s="184" t="s">
        <v>343</v>
      </c>
      <c r="P70" s="184" t="s">
        <v>136</v>
      </c>
      <c r="Q70" s="184" t="s">
        <v>136</v>
      </c>
      <c r="R70" s="184" t="s">
        <v>136</v>
      </c>
      <c r="S70" s="184" t="s">
        <v>136</v>
      </c>
      <c r="T70" s="184" t="s">
        <v>136</v>
      </c>
      <c r="U70" s="240" t="s">
        <v>136</v>
      </c>
      <c r="V70" s="240"/>
      <c r="W70" s="240" t="s">
        <v>136</v>
      </c>
      <c r="X70" s="240"/>
    </row>
    <row r="71" spans="2:24" ht="8.25" customHeight="1" thickBot="1">
      <c r="B71" s="242"/>
      <c r="C71" s="242"/>
      <c r="D71" s="242"/>
      <c r="E71" s="243"/>
      <c r="F71" s="243"/>
      <c r="G71" s="182" t="s">
        <v>185</v>
      </c>
      <c r="H71" s="240" t="s">
        <v>136</v>
      </c>
      <c r="I71" s="240"/>
      <c r="J71" s="184" t="s">
        <v>136</v>
      </c>
      <c r="K71" s="184" t="s">
        <v>136</v>
      </c>
      <c r="L71" s="184" t="s">
        <v>136</v>
      </c>
      <c r="M71" s="184" t="s">
        <v>136</v>
      </c>
      <c r="N71" s="184" t="s">
        <v>136</v>
      </c>
      <c r="O71" s="184" t="s">
        <v>136</v>
      </c>
      <c r="P71" s="184" t="s">
        <v>136</v>
      </c>
      <c r="Q71" s="184" t="s">
        <v>136</v>
      </c>
      <c r="R71" s="184" t="s">
        <v>136</v>
      </c>
      <c r="S71" s="184" t="s">
        <v>136</v>
      </c>
      <c r="T71" s="184" t="s">
        <v>136</v>
      </c>
      <c r="U71" s="240" t="s">
        <v>136</v>
      </c>
      <c r="V71" s="240"/>
      <c r="W71" s="240" t="s">
        <v>136</v>
      </c>
      <c r="X71" s="240"/>
    </row>
    <row r="72" spans="2:24" ht="8.25" customHeight="1" thickBot="1">
      <c r="B72" s="242"/>
      <c r="C72" s="242"/>
      <c r="D72" s="242"/>
      <c r="E72" s="243"/>
      <c r="F72" s="243"/>
      <c r="G72" s="182" t="s">
        <v>186</v>
      </c>
      <c r="H72" s="240" t="s">
        <v>390</v>
      </c>
      <c r="I72" s="240"/>
      <c r="J72" s="184" t="s">
        <v>390</v>
      </c>
      <c r="K72" s="184" t="s">
        <v>136</v>
      </c>
      <c r="L72" s="184" t="s">
        <v>136</v>
      </c>
      <c r="M72" s="184" t="s">
        <v>136</v>
      </c>
      <c r="N72" s="184" t="s">
        <v>136</v>
      </c>
      <c r="O72" s="184" t="s">
        <v>390</v>
      </c>
      <c r="P72" s="184" t="s">
        <v>136</v>
      </c>
      <c r="Q72" s="184" t="s">
        <v>136</v>
      </c>
      <c r="R72" s="184" t="s">
        <v>136</v>
      </c>
      <c r="S72" s="184" t="s">
        <v>136</v>
      </c>
      <c r="T72" s="184" t="s">
        <v>136</v>
      </c>
      <c r="U72" s="240" t="s">
        <v>136</v>
      </c>
      <c r="V72" s="240"/>
      <c r="W72" s="240" t="s">
        <v>136</v>
      </c>
      <c r="X72" s="240"/>
    </row>
    <row r="73" spans="2:24" ht="8.25" customHeight="1" thickBot="1">
      <c r="B73" s="242"/>
      <c r="C73" s="242"/>
      <c r="D73" s="242" t="s">
        <v>391</v>
      </c>
      <c r="E73" s="243" t="s">
        <v>392</v>
      </c>
      <c r="F73" s="243"/>
      <c r="G73" s="179" t="s">
        <v>182</v>
      </c>
      <c r="H73" s="241" t="s">
        <v>393</v>
      </c>
      <c r="I73" s="241"/>
      <c r="J73" s="180" t="s">
        <v>393</v>
      </c>
      <c r="K73" s="180" t="s">
        <v>136</v>
      </c>
      <c r="L73" s="180" t="s">
        <v>136</v>
      </c>
      <c r="M73" s="180" t="s">
        <v>136</v>
      </c>
      <c r="N73" s="180" t="s">
        <v>136</v>
      </c>
      <c r="O73" s="180" t="s">
        <v>393</v>
      </c>
      <c r="P73" s="180" t="s">
        <v>136</v>
      </c>
      <c r="Q73" s="180" t="s">
        <v>136</v>
      </c>
      <c r="R73" s="180" t="s">
        <v>136</v>
      </c>
      <c r="S73" s="180" t="s">
        <v>136</v>
      </c>
      <c r="T73" s="180" t="s">
        <v>136</v>
      </c>
      <c r="U73" s="241" t="s">
        <v>136</v>
      </c>
      <c r="V73" s="241"/>
      <c r="W73" s="241" t="s">
        <v>136</v>
      </c>
      <c r="X73" s="241"/>
    </row>
    <row r="74" spans="2:24" ht="8.25" customHeight="1" thickBot="1">
      <c r="B74" s="242"/>
      <c r="C74" s="242"/>
      <c r="D74" s="242"/>
      <c r="E74" s="243"/>
      <c r="F74" s="243"/>
      <c r="G74" s="182" t="s">
        <v>184</v>
      </c>
      <c r="H74" s="240" t="s">
        <v>394</v>
      </c>
      <c r="I74" s="240"/>
      <c r="J74" s="184" t="s">
        <v>394</v>
      </c>
      <c r="K74" s="184" t="s">
        <v>136</v>
      </c>
      <c r="L74" s="184" t="s">
        <v>136</v>
      </c>
      <c r="M74" s="184" t="s">
        <v>136</v>
      </c>
      <c r="N74" s="184" t="s">
        <v>136</v>
      </c>
      <c r="O74" s="184" t="s">
        <v>394</v>
      </c>
      <c r="P74" s="184" t="s">
        <v>136</v>
      </c>
      <c r="Q74" s="184" t="s">
        <v>136</v>
      </c>
      <c r="R74" s="184" t="s">
        <v>136</v>
      </c>
      <c r="S74" s="184" t="s">
        <v>136</v>
      </c>
      <c r="T74" s="184" t="s">
        <v>136</v>
      </c>
      <c r="U74" s="240" t="s">
        <v>136</v>
      </c>
      <c r="V74" s="240"/>
      <c r="W74" s="240" t="s">
        <v>136</v>
      </c>
      <c r="X74" s="240"/>
    </row>
    <row r="75" spans="2:24" ht="8.25" customHeight="1" thickBot="1">
      <c r="B75" s="242"/>
      <c r="C75" s="242"/>
      <c r="D75" s="242"/>
      <c r="E75" s="243"/>
      <c r="F75" s="243"/>
      <c r="G75" s="182" t="s">
        <v>185</v>
      </c>
      <c r="H75" s="240" t="s">
        <v>136</v>
      </c>
      <c r="I75" s="240"/>
      <c r="J75" s="184" t="s">
        <v>136</v>
      </c>
      <c r="K75" s="184" t="s">
        <v>136</v>
      </c>
      <c r="L75" s="184" t="s">
        <v>136</v>
      </c>
      <c r="M75" s="184" t="s">
        <v>136</v>
      </c>
      <c r="N75" s="184" t="s">
        <v>136</v>
      </c>
      <c r="O75" s="184" t="s">
        <v>136</v>
      </c>
      <c r="P75" s="184" t="s">
        <v>136</v>
      </c>
      <c r="Q75" s="184" t="s">
        <v>136</v>
      </c>
      <c r="R75" s="184" t="s">
        <v>136</v>
      </c>
      <c r="S75" s="184" t="s">
        <v>136</v>
      </c>
      <c r="T75" s="184" t="s">
        <v>136</v>
      </c>
      <c r="U75" s="240" t="s">
        <v>136</v>
      </c>
      <c r="V75" s="240"/>
      <c r="W75" s="240" t="s">
        <v>136</v>
      </c>
      <c r="X75" s="240"/>
    </row>
    <row r="76" spans="2:24" ht="8.25" customHeight="1" thickBot="1">
      <c r="B76" s="242"/>
      <c r="C76" s="242"/>
      <c r="D76" s="242"/>
      <c r="E76" s="243"/>
      <c r="F76" s="243"/>
      <c r="G76" s="182" t="s">
        <v>186</v>
      </c>
      <c r="H76" s="240" t="s">
        <v>139</v>
      </c>
      <c r="I76" s="240"/>
      <c r="J76" s="184" t="s">
        <v>139</v>
      </c>
      <c r="K76" s="184" t="s">
        <v>136</v>
      </c>
      <c r="L76" s="184" t="s">
        <v>136</v>
      </c>
      <c r="M76" s="184" t="s">
        <v>136</v>
      </c>
      <c r="N76" s="184" t="s">
        <v>136</v>
      </c>
      <c r="O76" s="184" t="s">
        <v>139</v>
      </c>
      <c r="P76" s="184" t="s">
        <v>136</v>
      </c>
      <c r="Q76" s="184" t="s">
        <v>136</v>
      </c>
      <c r="R76" s="184" t="s">
        <v>136</v>
      </c>
      <c r="S76" s="184" t="s">
        <v>136</v>
      </c>
      <c r="T76" s="184" t="s">
        <v>136</v>
      </c>
      <c r="U76" s="240" t="s">
        <v>136</v>
      </c>
      <c r="V76" s="240"/>
      <c r="W76" s="240" t="s">
        <v>136</v>
      </c>
      <c r="X76" s="240"/>
    </row>
    <row r="77" spans="2:24" ht="8.25" customHeight="1" thickBot="1">
      <c r="B77" s="242"/>
      <c r="C77" s="242"/>
      <c r="D77" s="242" t="s">
        <v>395</v>
      </c>
      <c r="E77" s="243" t="s">
        <v>396</v>
      </c>
      <c r="F77" s="243"/>
      <c r="G77" s="179" t="s">
        <v>182</v>
      </c>
      <c r="H77" s="241" t="s">
        <v>397</v>
      </c>
      <c r="I77" s="241"/>
      <c r="J77" s="180" t="s">
        <v>397</v>
      </c>
      <c r="K77" s="180" t="s">
        <v>397</v>
      </c>
      <c r="L77" s="180" t="s">
        <v>398</v>
      </c>
      <c r="M77" s="180" t="s">
        <v>399</v>
      </c>
      <c r="N77" s="180" t="s">
        <v>136</v>
      </c>
      <c r="O77" s="180" t="s">
        <v>136</v>
      </c>
      <c r="P77" s="180" t="s">
        <v>136</v>
      </c>
      <c r="Q77" s="180" t="s">
        <v>136</v>
      </c>
      <c r="R77" s="180" t="s">
        <v>136</v>
      </c>
      <c r="S77" s="180" t="s">
        <v>136</v>
      </c>
      <c r="T77" s="180" t="s">
        <v>136</v>
      </c>
      <c r="U77" s="241" t="s">
        <v>136</v>
      </c>
      <c r="V77" s="241"/>
      <c r="W77" s="241" t="s">
        <v>136</v>
      </c>
      <c r="X77" s="241"/>
    </row>
    <row r="78" spans="2:24" ht="8.25" customHeight="1" thickBot="1">
      <c r="B78" s="242"/>
      <c r="C78" s="242"/>
      <c r="D78" s="242"/>
      <c r="E78" s="243"/>
      <c r="F78" s="243"/>
      <c r="G78" s="182" t="s">
        <v>184</v>
      </c>
      <c r="H78" s="240" t="s">
        <v>377</v>
      </c>
      <c r="I78" s="240"/>
      <c r="J78" s="184" t="s">
        <v>377</v>
      </c>
      <c r="K78" s="184" t="s">
        <v>377</v>
      </c>
      <c r="L78" s="184" t="s">
        <v>377</v>
      </c>
      <c r="M78" s="184" t="s">
        <v>136</v>
      </c>
      <c r="N78" s="184" t="s">
        <v>136</v>
      </c>
      <c r="O78" s="184" t="s">
        <v>136</v>
      </c>
      <c r="P78" s="184" t="s">
        <v>136</v>
      </c>
      <c r="Q78" s="184" t="s">
        <v>136</v>
      </c>
      <c r="R78" s="184" t="s">
        <v>136</v>
      </c>
      <c r="S78" s="184" t="s">
        <v>136</v>
      </c>
      <c r="T78" s="184" t="s">
        <v>136</v>
      </c>
      <c r="U78" s="240" t="s">
        <v>136</v>
      </c>
      <c r="V78" s="240"/>
      <c r="W78" s="240" t="s">
        <v>136</v>
      </c>
      <c r="X78" s="240"/>
    </row>
    <row r="79" spans="2:24" ht="8.25" customHeight="1" thickBot="1">
      <c r="B79" s="242"/>
      <c r="C79" s="242"/>
      <c r="D79" s="242"/>
      <c r="E79" s="243"/>
      <c r="F79" s="243"/>
      <c r="G79" s="182" t="s">
        <v>185</v>
      </c>
      <c r="H79" s="240" t="s">
        <v>136</v>
      </c>
      <c r="I79" s="240"/>
      <c r="J79" s="184" t="s">
        <v>136</v>
      </c>
      <c r="K79" s="184" t="s">
        <v>136</v>
      </c>
      <c r="L79" s="184" t="s">
        <v>136</v>
      </c>
      <c r="M79" s="184" t="s">
        <v>136</v>
      </c>
      <c r="N79" s="184" t="s">
        <v>136</v>
      </c>
      <c r="O79" s="184" t="s">
        <v>136</v>
      </c>
      <c r="P79" s="184" t="s">
        <v>136</v>
      </c>
      <c r="Q79" s="184" t="s">
        <v>136</v>
      </c>
      <c r="R79" s="184" t="s">
        <v>136</v>
      </c>
      <c r="S79" s="184" t="s">
        <v>136</v>
      </c>
      <c r="T79" s="184" t="s">
        <v>136</v>
      </c>
      <c r="U79" s="240" t="s">
        <v>136</v>
      </c>
      <c r="V79" s="240"/>
      <c r="W79" s="240" t="s">
        <v>136</v>
      </c>
      <c r="X79" s="240"/>
    </row>
    <row r="80" spans="2:24" ht="8.25" customHeight="1">
      <c r="B80" s="242"/>
      <c r="C80" s="242"/>
      <c r="D80" s="242"/>
      <c r="E80" s="243"/>
      <c r="F80" s="243"/>
      <c r="G80" s="182" t="s">
        <v>186</v>
      </c>
      <c r="H80" s="240" t="s">
        <v>400</v>
      </c>
      <c r="I80" s="240"/>
      <c r="J80" s="184" t="s">
        <v>400</v>
      </c>
      <c r="K80" s="184" t="s">
        <v>400</v>
      </c>
      <c r="L80" s="184" t="s">
        <v>401</v>
      </c>
      <c r="M80" s="184" t="s">
        <v>399</v>
      </c>
      <c r="N80" s="184" t="s">
        <v>136</v>
      </c>
      <c r="O80" s="184" t="s">
        <v>136</v>
      </c>
      <c r="P80" s="184" t="s">
        <v>136</v>
      </c>
      <c r="Q80" s="184" t="s">
        <v>136</v>
      </c>
      <c r="R80" s="184" t="s">
        <v>136</v>
      </c>
      <c r="S80" s="184" t="s">
        <v>136</v>
      </c>
      <c r="T80" s="184" t="s">
        <v>136</v>
      </c>
      <c r="U80" s="240" t="s">
        <v>136</v>
      </c>
      <c r="V80" s="240"/>
      <c r="W80" s="240" t="s">
        <v>136</v>
      </c>
      <c r="X80" s="240"/>
    </row>
    <row r="81" spans="2:24" ht="8.25" customHeight="1">
      <c r="B81" s="244" t="s">
        <v>213</v>
      </c>
      <c r="C81" s="244"/>
      <c r="D81" s="244"/>
      <c r="E81" s="245" t="s">
        <v>402</v>
      </c>
      <c r="F81" s="245"/>
      <c r="G81" s="182" t="s">
        <v>182</v>
      </c>
      <c r="H81" s="240" t="s">
        <v>403</v>
      </c>
      <c r="I81" s="240"/>
      <c r="J81" s="184" t="s">
        <v>404</v>
      </c>
      <c r="K81" s="184" t="s">
        <v>405</v>
      </c>
      <c r="L81" s="184" t="s">
        <v>354</v>
      </c>
      <c r="M81" s="184" t="s">
        <v>406</v>
      </c>
      <c r="N81" s="184" t="s">
        <v>407</v>
      </c>
      <c r="O81" s="184" t="s">
        <v>136</v>
      </c>
      <c r="P81" s="184" t="s">
        <v>136</v>
      </c>
      <c r="Q81" s="184" t="s">
        <v>136</v>
      </c>
      <c r="R81" s="184" t="s">
        <v>136</v>
      </c>
      <c r="S81" s="184" t="s">
        <v>408</v>
      </c>
      <c r="T81" s="184" t="s">
        <v>408</v>
      </c>
      <c r="U81" s="240" t="s">
        <v>136</v>
      </c>
      <c r="V81" s="240"/>
      <c r="W81" s="240" t="s">
        <v>136</v>
      </c>
      <c r="X81" s="240"/>
    </row>
    <row r="82" spans="2:24" ht="8.25" customHeight="1">
      <c r="B82" s="244"/>
      <c r="C82" s="244"/>
      <c r="D82" s="244"/>
      <c r="E82" s="245"/>
      <c r="F82" s="245"/>
      <c r="G82" s="182" t="s">
        <v>184</v>
      </c>
      <c r="H82" s="240" t="s">
        <v>136</v>
      </c>
      <c r="I82" s="240"/>
      <c r="J82" s="184" t="s">
        <v>136</v>
      </c>
      <c r="K82" s="184" t="s">
        <v>136</v>
      </c>
      <c r="L82" s="184" t="s">
        <v>136</v>
      </c>
      <c r="M82" s="184" t="s">
        <v>136</v>
      </c>
      <c r="N82" s="184" t="s">
        <v>136</v>
      </c>
      <c r="O82" s="184" t="s">
        <v>136</v>
      </c>
      <c r="P82" s="184" t="s">
        <v>136</v>
      </c>
      <c r="Q82" s="184" t="s">
        <v>136</v>
      </c>
      <c r="R82" s="184" t="s">
        <v>136</v>
      </c>
      <c r="S82" s="184" t="s">
        <v>136</v>
      </c>
      <c r="T82" s="184" t="s">
        <v>136</v>
      </c>
      <c r="U82" s="240" t="s">
        <v>136</v>
      </c>
      <c r="V82" s="240"/>
      <c r="W82" s="240" t="s">
        <v>136</v>
      </c>
      <c r="X82" s="240"/>
    </row>
    <row r="83" spans="2:24" ht="8.25" customHeight="1">
      <c r="B83" s="244"/>
      <c r="C83" s="244"/>
      <c r="D83" s="244"/>
      <c r="E83" s="245"/>
      <c r="F83" s="245"/>
      <c r="G83" s="182" t="s">
        <v>185</v>
      </c>
      <c r="H83" s="240" t="s">
        <v>409</v>
      </c>
      <c r="I83" s="240"/>
      <c r="J83" s="184" t="s">
        <v>410</v>
      </c>
      <c r="K83" s="184" t="s">
        <v>410</v>
      </c>
      <c r="L83" s="184" t="s">
        <v>136</v>
      </c>
      <c r="M83" s="184" t="s">
        <v>410</v>
      </c>
      <c r="N83" s="184" t="s">
        <v>136</v>
      </c>
      <c r="O83" s="184" t="s">
        <v>136</v>
      </c>
      <c r="P83" s="184" t="s">
        <v>136</v>
      </c>
      <c r="Q83" s="184" t="s">
        <v>136</v>
      </c>
      <c r="R83" s="184" t="s">
        <v>136</v>
      </c>
      <c r="S83" s="184" t="s">
        <v>411</v>
      </c>
      <c r="T83" s="184" t="s">
        <v>411</v>
      </c>
      <c r="U83" s="240" t="s">
        <v>136</v>
      </c>
      <c r="V83" s="240"/>
      <c r="W83" s="240" t="s">
        <v>136</v>
      </c>
      <c r="X83" s="240"/>
    </row>
    <row r="84" spans="2:24" ht="8.25" customHeight="1" thickBot="1">
      <c r="B84" s="244"/>
      <c r="C84" s="244"/>
      <c r="D84" s="244"/>
      <c r="E84" s="245"/>
      <c r="F84" s="245"/>
      <c r="G84" s="182" t="s">
        <v>186</v>
      </c>
      <c r="H84" s="240" t="s">
        <v>412</v>
      </c>
      <c r="I84" s="240"/>
      <c r="J84" s="184" t="s">
        <v>413</v>
      </c>
      <c r="K84" s="184" t="s">
        <v>414</v>
      </c>
      <c r="L84" s="184" t="s">
        <v>354</v>
      </c>
      <c r="M84" s="184" t="s">
        <v>415</v>
      </c>
      <c r="N84" s="184" t="s">
        <v>407</v>
      </c>
      <c r="O84" s="184" t="s">
        <v>136</v>
      </c>
      <c r="P84" s="184" t="s">
        <v>136</v>
      </c>
      <c r="Q84" s="184" t="s">
        <v>136</v>
      </c>
      <c r="R84" s="184" t="s">
        <v>136</v>
      </c>
      <c r="S84" s="184" t="s">
        <v>416</v>
      </c>
      <c r="T84" s="184" t="s">
        <v>416</v>
      </c>
      <c r="U84" s="240" t="s">
        <v>136</v>
      </c>
      <c r="V84" s="240"/>
      <c r="W84" s="240" t="s">
        <v>136</v>
      </c>
      <c r="X84" s="240"/>
    </row>
    <row r="85" spans="2:24" ht="8.25" customHeight="1" thickBot="1">
      <c r="B85" s="242"/>
      <c r="C85" s="242"/>
      <c r="D85" s="242" t="s">
        <v>417</v>
      </c>
      <c r="E85" s="243" t="s">
        <v>98</v>
      </c>
      <c r="F85" s="243"/>
      <c r="G85" s="179" t="s">
        <v>182</v>
      </c>
      <c r="H85" s="241" t="s">
        <v>418</v>
      </c>
      <c r="I85" s="241"/>
      <c r="J85" s="180" t="s">
        <v>418</v>
      </c>
      <c r="K85" s="180" t="s">
        <v>419</v>
      </c>
      <c r="L85" s="180" t="s">
        <v>136</v>
      </c>
      <c r="M85" s="180" t="s">
        <v>419</v>
      </c>
      <c r="N85" s="180" t="s">
        <v>420</v>
      </c>
      <c r="O85" s="180" t="s">
        <v>136</v>
      </c>
      <c r="P85" s="180" t="s">
        <v>136</v>
      </c>
      <c r="Q85" s="180" t="s">
        <v>136</v>
      </c>
      <c r="R85" s="180" t="s">
        <v>136</v>
      </c>
      <c r="S85" s="180" t="s">
        <v>136</v>
      </c>
      <c r="T85" s="180" t="s">
        <v>136</v>
      </c>
      <c r="U85" s="241" t="s">
        <v>136</v>
      </c>
      <c r="V85" s="241"/>
      <c r="W85" s="241" t="s">
        <v>136</v>
      </c>
      <c r="X85" s="241"/>
    </row>
    <row r="86" spans="2:24" ht="8.25" customHeight="1" thickBot="1">
      <c r="B86" s="242"/>
      <c r="C86" s="242"/>
      <c r="D86" s="242"/>
      <c r="E86" s="243"/>
      <c r="F86" s="243"/>
      <c r="G86" s="182" t="s">
        <v>184</v>
      </c>
      <c r="H86" s="240" t="s">
        <v>136</v>
      </c>
      <c r="I86" s="240"/>
      <c r="J86" s="184" t="s">
        <v>136</v>
      </c>
      <c r="K86" s="184" t="s">
        <v>136</v>
      </c>
      <c r="L86" s="184" t="s">
        <v>136</v>
      </c>
      <c r="M86" s="184" t="s">
        <v>136</v>
      </c>
      <c r="N86" s="184" t="s">
        <v>136</v>
      </c>
      <c r="O86" s="184" t="s">
        <v>136</v>
      </c>
      <c r="P86" s="184" t="s">
        <v>136</v>
      </c>
      <c r="Q86" s="184" t="s">
        <v>136</v>
      </c>
      <c r="R86" s="184" t="s">
        <v>136</v>
      </c>
      <c r="S86" s="184" t="s">
        <v>136</v>
      </c>
      <c r="T86" s="184" t="s">
        <v>136</v>
      </c>
      <c r="U86" s="240" t="s">
        <v>136</v>
      </c>
      <c r="V86" s="240"/>
      <c r="W86" s="240" t="s">
        <v>136</v>
      </c>
      <c r="X86" s="240"/>
    </row>
    <row r="87" spans="2:24" ht="8.25" customHeight="1" thickBot="1">
      <c r="B87" s="242"/>
      <c r="C87" s="242"/>
      <c r="D87" s="242"/>
      <c r="E87" s="243"/>
      <c r="F87" s="243"/>
      <c r="G87" s="182" t="s">
        <v>185</v>
      </c>
      <c r="H87" s="240" t="s">
        <v>411</v>
      </c>
      <c r="I87" s="240"/>
      <c r="J87" s="184" t="s">
        <v>136</v>
      </c>
      <c r="K87" s="184" t="s">
        <v>136</v>
      </c>
      <c r="L87" s="184" t="s">
        <v>136</v>
      </c>
      <c r="M87" s="184" t="s">
        <v>136</v>
      </c>
      <c r="N87" s="184" t="s">
        <v>136</v>
      </c>
      <c r="O87" s="184" t="s">
        <v>136</v>
      </c>
      <c r="P87" s="184" t="s">
        <v>136</v>
      </c>
      <c r="Q87" s="184" t="s">
        <v>136</v>
      </c>
      <c r="R87" s="184" t="s">
        <v>136</v>
      </c>
      <c r="S87" s="184" t="s">
        <v>411</v>
      </c>
      <c r="T87" s="184" t="s">
        <v>411</v>
      </c>
      <c r="U87" s="240" t="s">
        <v>136</v>
      </c>
      <c r="V87" s="240"/>
      <c r="W87" s="240" t="s">
        <v>136</v>
      </c>
      <c r="X87" s="240"/>
    </row>
    <row r="88" spans="2:24" ht="8.25" customHeight="1" thickBot="1">
      <c r="B88" s="242"/>
      <c r="C88" s="242"/>
      <c r="D88" s="242"/>
      <c r="E88" s="243"/>
      <c r="F88" s="243"/>
      <c r="G88" s="182" t="s">
        <v>186</v>
      </c>
      <c r="H88" s="240" t="s">
        <v>421</v>
      </c>
      <c r="I88" s="240"/>
      <c r="J88" s="184" t="s">
        <v>418</v>
      </c>
      <c r="K88" s="184" t="s">
        <v>419</v>
      </c>
      <c r="L88" s="184" t="s">
        <v>136</v>
      </c>
      <c r="M88" s="184" t="s">
        <v>419</v>
      </c>
      <c r="N88" s="184" t="s">
        <v>420</v>
      </c>
      <c r="O88" s="184" t="s">
        <v>136</v>
      </c>
      <c r="P88" s="184" t="s">
        <v>136</v>
      </c>
      <c r="Q88" s="184" t="s">
        <v>136</v>
      </c>
      <c r="R88" s="184" t="s">
        <v>136</v>
      </c>
      <c r="S88" s="184" t="s">
        <v>411</v>
      </c>
      <c r="T88" s="184" t="s">
        <v>411</v>
      </c>
      <c r="U88" s="240" t="s">
        <v>136</v>
      </c>
      <c r="V88" s="240"/>
      <c r="W88" s="240" t="s">
        <v>136</v>
      </c>
      <c r="X88" s="240"/>
    </row>
    <row r="89" spans="2:24" ht="8.25" customHeight="1" thickBot="1">
      <c r="B89" s="242"/>
      <c r="C89" s="242"/>
      <c r="D89" s="242" t="s">
        <v>422</v>
      </c>
      <c r="E89" s="243" t="s">
        <v>423</v>
      </c>
      <c r="F89" s="243"/>
      <c r="G89" s="179" t="s">
        <v>182</v>
      </c>
      <c r="H89" s="241" t="s">
        <v>424</v>
      </c>
      <c r="I89" s="241"/>
      <c r="J89" s="180" t="s">
        <v>424</v>
      </c>
      <c r="K89" s="180" t="s">
        <v>424</v>
      </c>
      <c r="L89" s="180" t="s">
        <v>136</v>
      </c>
      <c r="M89" s="180" t="s">
        <v>424</v>
      </c>
      <c r="N89" s="180" t="s">
        <v>136</v>
      </c>
      <c r="O89" s="180" t="s">
        <v>136</v>
      </c>
      <c r="P89" s="180" t="s">
        <v>136</v>
      </c>
      <c r="Q89" s="180" t="s">
        <v>136</v>
      </c>
      <c r="R89" s="180" t="s">
        <v>136</v>
      </c>
      <c r="S89" s="180" t="s">
        <v>136</v>
      </c>
      <c r="T89" s="180" t="s">
        <v>136</v>
      </c>
      <c r="U89" s="241" t="s">
        <v>136</v>
      </c>
      <c r="V89" s="241"/>
      <c r="W89" s="241" t="s">
        <v>136</v>
      </c>
      <c r="X89" s="241"/>
    </row>
    <row r="90" spans="2:24" ht="8.25" customHeight="1" thickBot="1">
      <c r="B90" s="242"/>
      <c r="C90" s="242"/>
      <c r="D90" s="242"/>
      <c r="E90" s="243"/>
      <c r="F90" s="243"/>
      <c r="G90" s="182" t="s">
        <v>184</v>
      </c>
      <c r="H90" s="240" t="s">
        <v>136</v>
      </c>
      <c r="I90" s="240"/>
      <c r="J90" s="184" t="s">
        <v>136</v>
      </c>
      <c r="K90" s="184" t="s">
        <v>136</v>
      </c>
      <c r="L90" s="184" t="s">
        <v>136</v>
      </c>
      <c r="M90" s="184" t="s">
        <v>136</v>
      </c>
      <c r="N90" s="184" t="s">
        <v>136</v>
      </c>
      <c r="O90" s="184" t="s">
        <v>136</v>
      </c>
      <c r="P90" s="184" t="s">
        <v>136</v>
      </c>
      <c r="Q90" s="184" t="s">
        <v>136</v>
      </c>
      <c r="R90" s="184" t="s">
        <v>136</v>
      </c>
      <c r="S90" s="184" t="s">
        <v>136</v>
      </c>
      <c r="T90" s="184" t="s">
        <v>136</v>
      </c>
      <c r="U90" s="240" t="s">
        <v>136</v>
      </c>
      <c r="V90" s="240"/>
      <c r="W90" s="240" t="s">
        <v>136</v>
      </c>
      <c r="X90" s="240"/>
    </row>
    <row r="91" spans="2:24" ht="8.25" customHeight="1" thickBot="1">
      <c r="B91" s="242"/>
      <c r="C91" s="242"/>
      <c r="D91" s="242"/>
      <c r="E91" s="243"/>
      <c r="F91" s="243"/>
      <c r="G91" s="182" t="s">
        <v>185</v>
      </c>
      <c r="H91" s="240" t="s">
        <v>307</v>
      </c>
      <c r="I91" s="240"/>
      <c r="J91" s="184" t="s">
        <v>307</v>
      </c>
      <c r="K91" s="184" t="s">
        <v>307</v>
      </c>
      <c r="L91" s="184" t="s">
        <v>136</v>
      </c>
      <c r="M91" s="184" t="s">
        <v>307</v>
      </c>
      <c r="N91" s="184" t="s">
        <v>136</v>
      </c>
      <c r="O91" s="184" t="s">
        <v>136</v>
      </c>
      <c r="P91" s="184" t="s">
        <v>136</v>
      </c>
      <c r="Q91" s="184" t="s">
        <v>136</v>
      </c>
      <c r="R91" s="184" t="s">
        <v>136</v>
      </c>
      <c r="S91" s="184" t="s">
        <v>136</v>
      </c>
      <c r="T91" s="184" t="s">
        <v>136</v>
      </c>
      <c r="U91" s="240" t="s">
        <v>136</v>
      </c>
      <c r="V91" s="240"/>
      <c r="W91" s="240" t="s">
        <v>136</v>
      </c>
      <c r="X91" s="240"/>
    </row>
    <row r="92" spans="2:24" ht="8.25" customHeight="1" thickBot="1">
      <c r="B92" s="242"/>
      <c r="C92" s="242"/>
      <c r="D92" s="242"/>
      <c r="E92" s="243"/>
      <c r="F92" s="243"/>
      <c r="G92" s="182" t="s">
        <v>186</v>
      </c>
      <c r="H92" s="240" t="s">
        <v>425</v>
      </c>
      <c r="I92" s="240"/>
      <c r="J92" s="184" t="s">
        <v>425</v>
      </c>
      <c r="K92" s="184" t="s">
        <v>425</v>
      </c>
      <c r="L92" s="184" t="s">
        <v>136</v>
      </c>
      <c r="M92" s="184" t="s">
        <v>425</v>
      </c>
      <c r="N92" s="184" t="s">
        <v>136</v>
      </c>
      <c r="O92" s="184" t="s">
        <v>136</v>
      </c>
      <c r="P92" s="184" t="s">
        <v>136</v>
      </c>
      <c r="Q92" s="184" t="s">
        <v>136</v>
      </c>
      <c r="R92" s="184" t="s">
        <v>136</v>
      </c>
      <c r="S92" s="184" t="s">
        <v>136</v>
      </c>
      <c r="T92" s="184" t="s">
        <v>136</v>
      </c>
      <c r="U92" s="240" t="s">
        <v>136</v>
      </c>
      <c r="V92" s="240"/>
      <c r="W92" s="240" t="s">
        <v>136</v>
      </c>
      <c r="X92" s="240"/>
    </row>
    <row r="93" spans="2:24" ht="8.25" customHeight="1" thickBot="1">
      <c r="B93" s="242"/>
      <c r="C93" s="242"/>
      <c r="D93" s="242" t="s">
        <v>426</v>
      </c>
      <c r="E93" s="243" t="s">
        <v>427</v>
      </c>
      <c r="F93" s="243"/>
      <c r="G93" s="179" t="s">
        <v>182</v>
      </c>
      <c r="H93" s="241" t="s">
        <v>428</v>
      </c>
      <c r="I93" s="241"/>
      <c r="J93" s="180" t="s">
        <v>428</v>
      </c>
      <c r="K93" s="180" t="s">
        <v>428</v>
      </c>
      <c r="L93" s="180" t="s">
        <v>136</v>
      </c>
      <c r="M93" s="180" t="s">
        <v>428</v>
      </c>
      <c r="N93" s="180" t="s">
        <v>136</v>
      </c>
      <c r="O93" s="180" t="s">
        <v>136</v>
      </c>
      <c r="P93" s="180" t="s">
        <v>136</v>
      </c>
      <c r="Q93" s="180" t="s">
        <v>136</v>
      </c>
      <c r="R93" s="180" t="s">
        <v>136</v>
      </c>
      <c r="S93" s="180" t="s">
        <v>136</v>
      </c>
      <c r="T93" s="180" t="s">
        <v>136</v>
      </c>
      <c r="U93" s="241" t="s">
        <v>136</v>
      </c>
      <c r="V93" s="241"/>
      <c r="W93" s="241" t="s">
        <v>136</v>
      </c>
      <c r="X93" s="241"/>
    </row>
    <row r="94" spans="2:24" ht="8.25" customHeight="1" thickBot="1">
      <c r="B94" s="242"/>
      <c r="C94" s="242"/>
      <c r="D94" s="242"/>
      <c r="E94" s="243"/>
      <c r="F94" s="243"/>
      <c r="G94" s="182" t="s">
        <v>184</v>
      </c>
      <c r="H94" s="240" t="s">
        <v>136</v>
      </c>
      <c r="I94" s="240"/>
      <c r="J94" s="184" t="s">
        <v>136</v>
      </c>
      <c r="K94" s="184" t="s">
        <v>136</v>
      </c>
      <c r="L94" s="184" t="s">
        <v>136</v>
      </c>
      <c r="M94" s="184" t="s">
        <v>136</v>
      </c>
      <c r="N94" s="184" t="s">
        <v>136</v>
      </c>
      <c r="O94" s="184" t="s">
        <v>136</v>
      </c>
      <c r="P94" s="184" t="s">
        <v>136</v>
      </c>
      <c r="Q94" s="184" t="s">
        <v>136</v>
      </c>
      <c r="R94" s="184" t="s">
        <v>136</v>
      </c>
      <c r="S94" s="184" t="s">
        <v>136</v>
      </c>
      <c r="T94" s="184" t="s">
        <v>136</v>
      </c>
      <c r="U94" s="240" t="s">
        <v>136</v>
      </c>
      <c r="V94" s="240"/>
      <c r="W94" s="240" t="s">
        <v>136</v>
      </c>
      <c r="X94" s="240"/>
    </row>
    <row r="95" spans="2:24" ht="8.25" customHeight="1" thickBot="1">
      <c r="B95" s="242"/>
      <c r="C95" s="242"/>
      <c r="D95" s="242"/>
      <c r="E95" s="243"/>
      <c r="F95" s="243"/>
      <c r="G95" s="182" t="s">
        <v>185</v>
      </c>
      <c r="H95" s="240" t="s">
        <v>429</v>
      </c>
      <c r="I95" s="240"/>
      <c r="J95" s="184" t="s">
        <v>429</v>
      </c>
      <c r="K95" s="184" t="s">
        <v>429</v>
      </c>
      <c r="L95" s="184" t="s">
        <v>136</v>
      </c>
      <c r="M95" s="184" t="s">
        <v>429</v>
      </c>
      <c r="N95" s="184" t="s">
        <v>136</v>
      </c>
      <c r="O95" s="184" t="s">
        <v>136</v>
      </c>
      <c r="P95" s="184" t="s">
        <v>136</v>
      </c>
      <c r="Q95" s="184" t="s">
        <v>136</v>
      </c>
      <c r="R95" s="184" t="s">
        <v>136</v>
      </c>
      <c r="S95" s="184" t="s">
        <v>136</v>
      </c>
      <c r="T95" s="184" t="s">
        <v>136</v>
      </c>
      <c r="U95" s="240" t="s">
        <v>136</v>
      </c>
      <c r="V95" s="240"/>
      <c r="W95" s="240" t="s">
        <v>136</v>
      </c>
      <c r="X95" s="240"/>
    </row>
    <row r="96" spans="2:24" ht="8.25" customHeight="1">
      <c r="B96" s="242"/>
      <c r="C96" s="242"/>
      <c r="D96" s="242"/>
      <c r="E96" s="243"/>
      <c r="F96" s="243"/>
      <c r="G96" s="182" t="s">
        <v>186</v>
      </c>
      <c r="H96" s="240" t="s">
        <v>430</v>
      </c>
      <c r="I96" s="240"/>
      <c r="J96" s="184" t="s">
        <v>430</v>
      </c>
      <c r="K96" s="184" t="s">
        <v>430</v>
      </c>
      <c r="L96" s="184" t="s">
        <v>136</v>
      </c>
      <c r="M96" s="184" t="s">
        <v>430</v>
      </c>
      <c r="N96" s="184" t="s">
        <v>136</v>
      </c>
      <c r="O96" s="184" t="s">
        <v>136</v>
      </c>
      <c r="P96" s="184" t="s">
        <v>136</v>
      </c>
      <c r="Q96" s="184" t="s">
        <v>136</v>
      </c>
      <c r="R96" s="184" t="s">
        <v>136</v>
      </c>
      <c r="S96" s="184" t="s">
        <v>136</v>
      </c>
      <c r="T96" s="184" t="s">
        <v>136</v>
      </c>
      <c r="U96" s="240" t="s">
        <v>136</v>
      </c>
      <c r="V96" s="240"/>
      <c r="W96" s="240" t="s">
        <v>136</v>
      </c>
      <c r="X96" s="240"/>
    </row>
    <row r="97" spans="2:24" ht="8.25" customHeight="1">
      <c r="B97" s="244" t="s">
        <v>83</v>
      </c>
      <c r="C97" s="244"/>
      <c r="D97" s="244"/>
      <c r="E97" s="245" t="s">
        <v>85</v>
      </c>
      <c r="F97" s="245"/>
      <c r="G97" s="182" t="s">
        <v>182</v>
      </c>
      <c r="H97" s="240" t="s">
        <v>143</v>
      </c>
      <c r="I97" s="240"/>
      <c r="J97" s="184" t="s">
        <v>198</v>
      </c>
      <c r="K97" s="184" t="s">
        <v>199</v>
      </c>
      <c r="L97" s="184" t="s">
        <v>136</v>
      </c>
      <c r="M97" s="184" t="s">
        <v>199</v>
      </c>
      <c r="N97" s="184" t="s">
        <v>197</v>
      </c>
      <c r="O97" s="184" t="s">
        <v>136</v>
      </c>
      <c r="P97" s="184" t="s">
        <v>136</v>
      </c>
      <c r="Q97" s="184" t="s">
        <v>136</v>
      </c>
      <c r="R97" s="184" t="s">
        <v>136</v>
      </c>
      <c r="S97" s="184" t="s">
        <v>200</v>
      </c>
      <c r="T97" s="184" t="s">
        <v>200</v>
      </c>
      <c r="U97" s="240" t="s">
        <v>136</v>
      </c>
      <c r="V97" s="240"/>
      <c r="W97" s="240" t="s">
        <v>136</v>
      </c>
      <c r="X97" s="240"/>
    </row>
    <row r="98" spans="2:24" ht="8.25" customHeight="1">
      <c r="B98" s="244"/>
      <c r="C98" s="244"/>
      <c r="D98" s="244"/>
      <c r="E98" s="245"/>
      <c r="F98" s="245"/>
      <c r="G98" s="182" t="s">
        <v>184</v>
      </c>
      <c r="H98" s="240" t="s">
        <v>136</v>
      </c>
      <c r="I98" s="240"/>
      <c r="J98" s="184" t="s">
        <v>136</v>
      </c>
      <c r="K98" s="184" t="s">
        <v>136</v>
      </c>
      <c r="L98" s="184" t="s">
        <v>136</v>
      </c>
      <c r="M98" s="184" t="s">
        <v>136</v>
      </c>
      <c r="N98" s="184" t="s">
        <v>136</v>
      </c>
      <c r="O98" s="184" t="s">
        <v>136</v>
      </c>
      <c r="P98" s="184" t="s">
        <v>136</v>
      </c>
      <c r="Q98" s="184" t="s">
        <v>136</v>
      </c>
      <c r="R98" s="184" t="s">
        <v>136</v>
      </c>
      <c r="S98" s="184" t="s">
        <v>136</v>
      </c>
      <c r="T98" s="184" t="s">
        <v>136</v>
      </c>
      <c r="U98" s="240" t="s">
        <v>136</v>
      </c>
      <c r="V98" s="240"/>
      <c r="W98" s="240" t="s">
        <v>136</v>
      </c>
      <c r="X98" s="240"/>
    </row>
    <row r="99" spans="2:24" ht="8.25" customHeight="1">
      <c r="B99" s="244"/>
      <c r="C99" s="244"/>
      <c r="D99" s="244"/>
      <c r="E99" s="245"/>
      <c r="F99" s="245"/>
      <c r="G99" s="182" t="s">
        <v>185</v>
      </c>
      <c r="H99" s="240" t="s">
        <v>431</v>
      </c>
      <c r="I99" s="240"/>
      <c r="J99" s="184" t="s">
        <v>432</v>
      </c>
      <c r="K99" s="184" t="s">
        <v>432</v>
      </c>
      <c r="L99" s="184" t="s">
        <v>136</v>
      </c>
      <c r="M99" s="184" t="s">
        <v>432</v>
      </c>
      <c r="N99" s="184" t="s">
        <v>136</v>
      </c>
      <c r="O99" s="184" t="s">
        <v>136</v>
      </c>
      <c r="P99" s="184" t="s">
        <v>136</v>
      </c>
      <c r="Q99" s="184" t="s">
        <v>136</v>
      </c>
      <c r="R99" s="184" t="s">
        <v>136</v>
      </c>
      <c r="S99" s="184" t="s">
        <v>196</v>
      </c>
      <c r="T99" s="184" t="s">
        <v>196</v>
      </c>
      <c r="U99" s="240" t="s">
        <v>136</v>
      </c>
      <c r="V99" s="240"/>
      <c r="W99" s="240" t="s">
        <v>136</v>
      </c>
      <c r="X99" s="240"/>
    </row>
    <row r="100" spans="2:24" ht="8.25" customHeight="1" thickBot="1">
      <c r="B100" s="244"/>
      <c r="C100" s="244"/>
      <c r="D100" s="244"/>
      <c r="E100" s="245"/>
      <c r="F100" s="245"/>
      <c r="G100" s="182" t="s">
        <v>186</v>
      </c>
      <c r="H100" s="240" t="s">
        <v>433</v>
      </c>
      <c r="I100" s="240"/>
      <c r="J100" s="184" t="s">
        <v>434</v>
      </c>
      <c r="K100" s="184" t="s">
        <v>435</v>
      </c>
      <c r="L100" s="184" t="s">
        <v>136</v>
      </c>
      <c r="M100" s="184" t="s">
        <v>435</v>
      </c>
      <c r="N100" s="184" t="s">
        <v>197</v>
      </c>
      <c r="O100" s="184" t="s">
        <v>136</v>
      </c>
      <c r="P100" s="184" t="s">
        <v>136</v>
      </c>
      <c r="Q100" s="184" t="s">
        <v>136</v>
      </c>
      <c r="R100" s="184" t="s">
        <v>136</v>
      </c>
      <c r="S100" s="184" t="s">
        <v>436</v>
      </c>
      <c r="T100" s="184" t="s">
        <v>436</v>
      </c>
      <c r="U100" s="240" t="s">
        <v>136</v>
      </c>
      <c r="V100" s="240"/>
      <c r="W100" s="240" t="s">
        <v>136</v>
      </c>
      <c r="X100" s="240"/>
    </row>
    <row r="101" spans="2:24" ht="8.25" customHeight="1" thickBot="1">
      <c r="B101" s="242"/>
      <c r="C101" s="242"/>
      <c r="D101" s="242" t="s">
        <v>84</v>
      </c>
      <c r="E101" s="243" t="s">
        <v>86</v>
      </c>
      <c r="F101" s="243"/>
      <c r="G101" s="179" t="s">
        <v>182</v>
      </c>
      <c r="H101" s="241" t="s">
        <v>144</v>
      </c>
      <c r="I101" s="241"/>
      <c r="J101" s="180" t="s">
        <v>202</v>
      </c>
      <c r="K101" s="180" t="s">
        <v>203</v>
      </c>
      <c r="L101" s="180" t="s">
        <v>136</v>
      </c>
      <c r="M101" s="180" t="s">
        <v>203</v>
      </c>
      <c r="N101" s="180" t="s">
        <v>201</v>
      </c>
      <c r="O101" s="180" t="s">
        <v>136</v>
      </c>
      <c r="P101" s="180" t="s">
        <v>136</v>
      </c>
      <c r="Q101" s="180" t="s">
        <v>136</v>
      </c>
      <c r="R101" s="180" t="s">
        <v>136</v>
      </c>
      <c r="S101" s="180" t="s">
        <v>145</v>
      </c>
      <c r="T101" s="180" t="s">
        <v>145</v>
      </c>
      <c r="U101" s="241" t="s">
        <v>136</v>
      </c>
      <c r="V101" s="241"/>
      <c r="W101" s="241" t="s">
        <v>136</v>
      </c>
      <c r="X101" s="241"/>
    </row>
    <row r="102" spans="2:24" ht="8.25" customHeight="1" thickBot="1">
      <c r="B102" s="242"/>
      <c r="C102" s="242"/>
      <c r="D102" s="242"/>
      <c r="E102" s="243"/>
      <c r="F102" s="243"/>
      <c r="G102" s="182" t="s">
        <v>184</v>
      </c>
      <c r="H102" s="240" t="s">
        <v>136</v>
      </c>
      <c r="I102" s="240"/>
      <c r="J102" s="184" t="s">
        <v>136</v>
      </c>
      <c r="K102" s="184" t="s">
        <v>136</v>
      </c>
      <c r="L102" s="184" t="s">
        <v>136</v>
      </c>
      <c r="M102" s="184" t="s">
        <v>136</v>
      </c>
      <c r="N102" s="184" t="s">
        <v>136</v>
      </c>
      <c r="O102" s="184" t="s">
        <v>136</v>
      </c>
      <c r="P102" s="184" t="s">
        <v>136</v>
      </c>
      <c r="Q102" s="184" t="s">
        <v>136</v>
      </c>
      <c r="R102" s="184" t="s">
        <v>136</v>
      </c>
      <c r="S102" s="184" t="s">
        <v>136</v>
      </c>
      <c r="T102" s="184" t="s">
        <v>136</v>
      </c>
      <c r="U102" s="240" t="s">
        <v>136</v>
      </c>
      <c r="V102" s="240"/>
      <c r="W102" s="240" t="s">
        <v>136</v>
      </c>
      <c r="X102" s="240"/>
    </row>
    <row r="103" spans="2:24" ht="8.25" customHeight="1" thickBot="1">
      <c r="B103" s="242"/>
      <c r="C103" s="242"/>
      <c r="D103" s="242"/>
      <c r="E103" s="243"/>
      <c r="F103" s="243"/>
      <c r="G103" s="182" t="s">
        <v>185</v>
      </c>
      <c r="H103" s="240" t="s">
        <v>431</v>
      </c>
      <c r="I103" s="240"/>
      <c r="J103" s="184" t="s">
        <v>432</v>
      </c>
      <c r="K103" s="184" t="s">
        <v>432</v>
      </c>
      <c r="L103" s="184" t="s">
        <v>136</v>
      </c>
      <c r="M103" s="184" t="s">
        <v>432</v>
      </c>
      <c r="N103" s="184" t="s">
        <v>136</v>
      </c>
      <c r="O103" s="184" t="s">
        <v>136</v>
      </c>
      <c r="P103" s="184" t="s">
        <v>136</v>
      </c>
      <c r="Q103" s="184" t="s">
        <v>136</v>
      </c>
      <c r="R103" s="184" t="s">
        <v>136</v>
      </c>
      <c r="S103" s="184" t="s">
        <v>196</v>
      </c>
      <c r="T103" s="184" t="s">
        <v>196</v>
      </c>
      <c r="U103" s="240" t="s">
        <v>136</v>
      </c>
      <c r="V103" s="240"/>
      <c r="W103" s="240" t="s">
        <v>136</v>
      </c>
      <c r="X103" s="240"/>
    </row>
    <row r="104" spans="2:24" ht="8.25" customHeight="1">
      <c r="B104" s="242"/>
      <c r="C104" s="242"/>
      <c r="D104" s="242"/>
      <c r="E104" s="243"/>
      <c r="F104" s="243"/>
      <c r="G104" s="182" t="s">
        <v>186</v>
      </c>
      <c r="H104" s="240" t="s">
        <v>437</v>
      </c>
      <c r="I104" s="240"/>
      <c r="J104" s="184" t="s">
        <v>438</v>
      </c>
      <c r="K104" s="184" t="s">
        <v>439</v>
      </c>
      <c r="L104" s="184" t="s">
        <v>136</v>
      </c>
      <c r="M104" s="184" t="s">
        <v>439</v>
      </c>
      <c r="N104" s="184" t="s">
        <v>201</v>
      </c>
      <c r="O104" s="184" t="s">
        <v>136</v>
      </c>
      <c r="P104" s="184" t="s">
        <v>136</v>
      </c>
      <c r="Q104" s="184" t="s">
        <v>136</v>
      </c>
      <c r="R104" s="184" t="s">
        <v>136</v>
      </c>
      <c r="S104" s="184" t="s">
        <v>440</v>
      </c>
      <c r="T104" s="184" t="s">
        <v>440</v>
      </c>
      <c r="U104" s="240" t="s">
        <v>136</v>
      </c>
      <c r="V104" s="240"/>
      <c r="W104" s="240" t="s">
        <v>136</v>
      </c>
      <c r="X104" s="240"/>
    </row>
    <row r="105" spans="2:24" ht="8.25" customHeight="1">
      <c r="B105" s="244" t="s">
        <v>441</v>
      </c>
      <c r="C105" s="244"/>
      <c r="D105" s="244"/>
      <c r="E105" s="245" t="s">
        <v>442</v>
      </c>
      <c r="F105" s="245"/>
      <c r="G105" s="182" t="s">
        <v>182</v>
      </c>
      <c r="H105" s="240" t="s">
        <v>443</v>
      </c>
      <c r="I105" s="240"/>
      <c r="J105" s="184" t="s">
        <v>443</v>
      </c>
      <c r="K105" s="184" t="s">
        <v>444</v>
      </c>
      <c r="L105" s="184" t="s">
        <v>445</v>
      </c>
      <c r="M105" s="184" t="s">
        <v>446</v>
      </c>
      <c r="N105" s="184" t="s">
        <v>447</v>
      </c>
      <c r="O105" s="184" t="s">
        <v>136</v>
      </c>
      <c r="P105" s="184" t="s">
        <v>136</v>
      </c>
      <c r="Q105" s="184" t="s">
        <v>136</v>
      </c>
      <c r="R105" s="184" t="s">
        <v>136</v>
      </c>
      <c r="S105" s="184" t="s">
        <v>136</v>
      </c>
      <c r="T105" s="184" t="s">
        <v>136</v>
      </c>
      <c r="U105" s="240" t="s">
        <v>136</v>
      </c>
      <c r="V105" s="240"/>
      <c r="W105" s="240" t="s">
        <v>136</v>
      </c>
      <c r="X105" s="240"/>
    </row>
    <row r="106" spans="2:24" ht="8.25" customHeight="1">
      <c r="B106" s="244"/>
      <c r="C106" s="244"/>
      <c r="D106" s="244"/>
      <c r="E106" s="245"/>
      <c r="F106" s="245"/>
      <c r="G106" s="182" t="s">
        <v>184</v>
      </c>
      <c r="H106" s="240" t="s">
        <v>136</v>
      </c>
      <c r="I106" s="240"/>
      <c r="J106" s="184" t="s">
        <v>136</v>
      </c>
      <c r="K106" s="184" t="s">
        <v>136</v>
      </c>
      <c r="L106" s="184" t="s">
        <v>136</v>
      </c>
      <c r="M106" s="184" t="s">
        <v>136</v>
      </c>
      <c r="N106" s="184" t="s">
        <v>136</v>
      </c>
      <c r="O106" s="184" t="s">
        <v>136</v>
      </c>
      <c r="P106" s="184" t="s">
        <v>136</v>
      </c>
      <c r="Q106" s="184" t="s">
        <v>136</v>
      </c>
      <c r="R106" s="184" t="s">
        <v>136</v>
      </c>
      <c r="S106" s="184" t="s">
        <v>136</v>
      </c>
      <c r="T106" s="184" t="s">
        <v>136</v>
      </c>
      <c r="U106" s="240" t="s">
        <v>136</v>
      </c>
      <c r="V106" s="240"/>
      <c r="W106" s="240" t="s">
        <v>136</v>
      </c>
      <c r="X106" s="240"/>
    </row>
    <row r="107" spans="2:24" ht="8.25" customHeight="1">
      <c r="B107" s="244"/>
      <c r="C107" s="244"/>
      <c r="D107" s="244"/>
      <c r="E107" s="245"/>
      <c r="F107" s="245"/>
      <c r="G107" s="182" t="s">
        <v>185</v>
      </c>
      <c r="H107" s="240" t="s">
        <v>448</v>
      </c>
      <c r="I107" s="240"/>
      <c r="J107" s="184" t="s">
        <v>448</v>
      </c>
      <c r="K107" s="184" t="s">
        <v>448</v>
      </c>
      <c r="L107" s="184" t="s">
        <v>136</v>
      </c>
      <c r="M107" s="184" t="s">
        <v>448</v>
      </c>
      <c r="N107" s="184" t="s">
        <v>136</v>
      </c>
      <c r="O107" s="184" t="s">
        <v>136</v>
      </c>
      <c r="P107" s="184" t="s">
        <v>136</v>
      </c>
      <c r="Q107" s="184" t="s">
        <v>136</v>
      </c>
      <c r="R107" s="184" t="s">
        <v>136</v>
      </c>
      <c r="S107" s="184" t="s">
        <v>136</v>
      </c>
      <c r="T107" s="184" t="s">
        <v>136</v>
      </c>
      <c r="U107" s="240" t="s">
        <v>136</v>
      </c>
      <c r="V107" s="240"/>
      <c r="W107" s="240" t="s">
        <v>136</v>
      </c>
      <c r="X107" s="240"/>
    </row>
    <row r="108" spans="2:24" ht="8.25" customHeight="1" thickBot="1">
      <c r="B108" s="244"/>
      <c r="C108" s="244"/>
      <c r="D108" s="244"/>
      <c r="E108" s="245"/>
      <c r="F108" s="245"/>
      <c r="G108" s="182" t="s">
        <v>186</v>
      </c>
      <c r="H108" s="240" t="s">
        <v>449</v>
      </c>
      <c r="I108" s="240"/>
      <c r="J108" s="184" t="s">
        <v>449</v>
      </c>
      <c r="K108" s="184" t="s">
        <v>450</v>
      </c>
      <c r="L108" s="184" t="s">
        <v>445</v>
      </c>
      <c r="M108" s="184" t="s">
        <v>451</v>
      </c>
      <c r="N108" s="184" t="s">
        <v>447</v>
      </c>
      <c r="O108" s="184" t="s">
        <v>136</v>
      </c>
      <c r="P108" s="184" t="s">
        <v>136</v>
      </c>
      <c r="Q108" s="184" t="s">
        <v>136</v>
      </c>
      <c r="R108" s="184" t="s">
        <v>136</v>
      </c>
      <c r="S108" s="184" t="s">
        <v>136</v>
      </c>
      <c r="T108" s="184" t="s">
        <v>136</v>
      </c>
      <c r="U108" s="240" t="s">
        <v>136</v>
      </c>
      <c r="V108" s="240"/>
      <c r="W108" s="240" t="s">
        <v>136</v>
      </c>
      <c r="X108" s="240"/>
    </row>
    <row r="109" spans="2:24" ht="8.25" customHeight="1" thickBot="1">
      <c r="B109" s="242"/>
      <c r="C109" s="242"/>
      <c r="D109" s="242" t="s">
        <v>452</v>
      </c>
      <c r="E109" s="243" t="s">
        <v>453</v>
      </c>
      <c r="F109" s="243"/>
      <c r="G109" s="179" t="s">
        <v>182</v>
      </c>
      <c r="H109" s="241" t="s">
        <v>444</v>
      </c>
      <c r="I109" s="241"/>
      <c r="J109" s="180" t="s">
        <v>444</v>
      </c>
      <c r="K109" s="180" t="s">
        <v>444</v>
      </c>
      <c r="L109" s="180" t="s">
        <v>445</v>
      </c>
      <c r="M109" s="180" t="s">
        <v>446</v>
      </c>
      <c r="N109" s="180" t="s">
        <v>136</v>
      </c>
      <c r="O109" s="180" t="s">
        <v>136</v>
      </c>
      <c r="P109" s="180" t="s">
        <v>136</v>
      </c>
      <c r="Q109" s="180" t="s">
        <v>136</v>
      </c>
      <c r="R109" s="180" t="s">
        <v>136</v>
      </c>
      <c r="S109" s="180" t="s">
        <v>136</v>
      </c>
      <c r="T109" s="180" t="s">
        <v>136</v>
      </c>
      <c r="U109" s="241" t="s">
        <v>136</v>
      </c>
      <c r="V109" s="241"/>
      <c r="W109" s="241" t="s">
        <v>136</v>
      </c>
      <c r="X109" s="241"/>
    </row>
    <row r="110" spans="2:24" ht="8.25" customHeight="1" thickBot="1">
      <c r="B110" s="242"/>
      <c r="C110" s="242"/>
      <c r="D110" s="242"/>
      <c r="E110" s="243"/>
      <c r="F110" s="243"/>
      <c r="G110" s="182" t="s">
        <v>184</v>
      </c>
      <c r="H110" s="240" t="s">
        <v>136</v>
      </c>
      <c r="I110" s="240"/>
      <c r="J110" s="184" t="s">
        <v>136</v>
      </c>
      <c r="K110" s="184" t="s">
        <v>136</v>
      </c>
      <c r="L110" s="184" t="s">
        <v>136</v>
      </c>
      <c r="M110" s="184" t="s">
        <v>136</v>
      </c>
      <c r="N110" s="184" t="s">
        <v>136</v>
      </c>
      <c r="O110" s="184" t="s">
        <v>136</v>
      </c>
      <c r="P110" s="184" t="s">
        <v>136</v>
      </c>
      <c r="Q110" s="184" t="s">
        <v>136</v>
      </c>
      <c r="R110" s="184" t="s">
        <v>136</v>
      </c>
      <c r="S110" s="184" t="s">
        <v>136</v>
      </c>
      <c r="T110" s="184" t="s">
        <v>136</v>
      </c>
      <c r="U110" s="240" t="s">
        <v>136</v>
      </c>
      <c r="V110" s="240"/>
      <c r="W110" s="240" t="s">
        <v>136</v>
      </c>
      <c r="X110" s="240"/>
    </row>
    <row r="111" spans="2:24" ht="8.25" customHeight="1" thickBot="1">
      <c r="B111" s="242"/>
      <c r="C111" s="242"/>
      <c r="D111" s="242"/>
      <c r="E111" s="243"/>
      <c r="F111" s="243"/>
      <c r="G111" s="182" t="s">
        <v>185</v>
      </c>
      <c r="H111" s="240" t="s">
        <v>448</v>
      </c>
      <c r="I111" s="240"/>
      <c r="J111" s="184" t="s">
        <v>448</v>
      </c>
      <c r="K111" s="184" t="s">
        <v>448</v>
      </c>
      <c r="L111" s="184" t="s">
        <v>136</v>
      </c>
      <c r="M111" s="184" t="s">
        <v>448</v>
      </c>
      <c r="N111" s="184" t="s">
        <v>136</v>
      </c>
      <c r="O111" s="184" t="s">
        <v>136</v>
      </c>
      <c r="P111" s="184" t="s">
        <v>136</v>
      </c>
      <c r="Q111" s="184" t="s">
        <v>136</v>
      </c>
      <c r="R111" s="184" t="s">
        <v>136</v>
      </c>
      <c r="S111" s="184" t="s">
        <v>136</v>
      </c>
      <c r="T111" s="184" t="s">
        <v>136</v>
      </c>
      <c r="U111" s="240" t="s">
        <v>136</v>
      </c>
      <c r="V111" s="240"/>
      <c r="W111" s="240" t="s">
        <v>136</v>
      </c>
      <c r="X111" s="240"/>
    </row>
    <row r="112" spans="2:24" ht="8.25" customHeight="1">
      <c r="B112" s="242"/>
      <c r="C112" s="242"/>
      <c r="D112" s="242"/>
      <c r="E112" s="243"/>
      <c r="F112" s="243"/>
      <c r="G112" s="182" t="s">
        <v>186</v>
      </c>
      <c r="H112" s="240" t="s">
        <v>450</v>
      </c>
      <c r="I112" s="240"/>
      <c r="J112" s="184" t="s">
        <v>450</v>
      </c>
      <c r="K112" s="184" t="s">
        <v>450</v>
      </c>
      <c r="L112" s="184" t="s">
        <v>445</v>
      </c>
      <c r="M112" s="184" t="s">
        <v>451</v>
      </c>
      <c r="N112" s="184" t="s">
        <v>136</v>
      </c>
      <c r="O112" s="184" t="s">
        <v>136</v>
      </c>
      <c r="P112" s="184" t="s">
        <v>136</v>
      </c>
      <c r="Q112" s="184" t="s">
        <v>136</v>
      </c>
      <c r="R112" s="184" t="s">
        <v>136</v>
      </c>
      <c r="S112" s="184" t="s">
        <v>136</v>
      </c>
      <c r="T112" s="184" t="s">
        <v>136</v>
      </c>
      <c r="U112" s="240" t="s">
        <v>136</v>
      </c>
      <c r="V112" s="240"/>
      <c r="W112" s="240" t="s">
        <v>136</v>
      </c>
      <c r="X112" s="240"/>
    </row>
    <row r="113" spans="2:24" ht="8.25" customHeight="1">
      <c r="B113" s="239" t="s">
        <v>204</v>
      </c>
      <c r="C113" s="239"/>
      <c r="D113" s="239"/>
      <c r="E113" s="239"/>
      <c r="F113" s="239"/>
      <c r="G113" s="182" t="s">
        <v>182</v>
      </c>
      <c r="H113" s="237" t="s">
        <v>146</v>
      </c>
      <c r="I113" s="237"/>
      <c r="J113" s="181" t="s">
        <v>207</v>
      </c>
      <c r="K113" s="181" t="s">
        <v>208</v>
      </c>
      <c r="L113" s="181" t="s">
        <v>205</v>
      </c>
      <c r="M113" s="181" t="s">
        <v>209</v>
      </c>
      <c r="N113" s="181" t="s">
        <v>210</v>
      </c>
      <c r="O113" s="181" t="s">
        <v>206</v>
      </c>
      <c r="P113" s="181" t="s">
        <v>194</v>
      </c>
      <c r="Q113" s="181" t="s">
        <v>136</v>
      </c>
      <c r="R113" s="181" t="s">
        <v>195</v>
      </c>
      <c r="S113" s="181" t="s">
        <v>211</v>
      </c>
      <c r="T113" s="181" t="s">
        <v>211</v>
      </c>
      <c r="U113" s="237" t="s">
        <v>183</v>
      </c>
      <c r="V113" s="237"/>
      <c r="W113" s="237" t="s">
        <v>136</v>
      </c>
      <c r="X113" s="237"/>
    </row>
    <row r="114" spans="2:24" ht="8.25" customHeight="1">
      <c r="B114" s="239"/>
      <c r="C114" s="239"/>
      <c r="D114" s="239"/>
      <c r="E114" s="239"/>
      <c r="F114" s="239"/>
      <c r="G114" s="182" t="s">
        <v>184</v>
      </c>
      <c r="H114" s="237" t="s">
        <v>454</v>
      </c>
      <c r="I114" s="237"/>
      <c r="J114" s="181" t="s">
        <v>454</v>
      </c>
      <c r="K114" s="181" t="s">
        <v>455</v>
      </c>
      <c r="L114" s="181" t="s">
        <v>456</v>
      </c>
      <c r="M114" s="181" t="s">
        <v>457</v>
      </c>
      <c r="N114" s="181" t="s">
        <v>299</v>
      </c>
      <c r="O114" s="181" t="s">
        <v>458</v>
      </c>
      <c r="P114" s="181" t="s">
        <v>136</v>
      </c>
      <c r="Q114" s="181" t="s">
        <v>136</v>
      </c>
      <c r="R114" s="181" t="s">
        <v>136</v>
      </c>
      <c r="S114" s="181" t="s">
        <v>136</v>
      </c>
      <c r="T114" s="181" t="s">
        <v>136</v>
      </c>
      <c r="U114" s="237" t="s">
        <v>136</v>
      </c>
      <c r="V114" s="237"/>
      <c r="W114" s="237" t="s">
        <v>136</v>
      </c>
      <c r="X114" s="237"/>
    </row>
    <row r="115" spans="2:24" ht="8.25" customHeight="1">
      <c r="B115" s="239"/>
      <c r="C115" s="239"/>
      <c r="D115" s="239"/>
      <c r="E115" s="239"/>
      <c r="F115" s="239"/>
      <c r="G115" s="182" t="s">
        <v>185</v>
      </c>
      <c r="H115" s="237" t="s">
        <v>459</v>
      </c>
      <c r="I115" s="237"/>
      <c r="J115" s="181" t="s">
        <v>460</v>
      </c>
      <c r="K115" s="181" t="s">
        <v>461</v>
      </c>
      <c r="L115" s="181" t="s">
        <v>321</v>
      </c>
      <c r="M115" s="181" t="s">
        <v>462</v>
      </c>
      <c r="N115" s="181" t="s">
        <v>463</v>
      </c>
      <c r="O115" s="181" t="s">
        <v>136</v>
      </c>
      <c r="P115" s="181" t="s">
        <v>136</v>
      </c>
      <c r="Q115" s="181" t="s">
        <v>136</v>
      </c>
      <c r="R115" s="181" t="s">
        <v>136</v>
      </c>
      <c r="S115" s="181" t="s">
        <v>464</v>
      </c>
      <c r="T115" s="181" t="s">
        <v>464</v>
      </c>
      <c r="U115" s="237" t="s">
        <v>136</v>
      </c>
      <c r="V115" s="237"/>
      <c r="W115" s="237" t="s">
        <v>136</v>
      </c>
      <c r="X115" s="237"/>
    </row>
    <row r="116" spans="2:24" ht="8.25" customHeight="1">
      <c r="B116" s="239"/>
      <c r="C116" s="239"/>
      <c r="D116" s="239"/>
      <c r="E116" s="239"/>
      <c r="F116" s="239"/>
      <c r="G116" s="182" t="s">
        <v>186</v>
      </c>
      <c r="H116" s="237" t="s">
        <v>146</v>
      </c>
      <c r="I116" s="237"/>
      <c r="J116" s="181" t="s">
        <v>465</v>
      </c>
      <c r="K116" s="181" t="s">
        <v>466</v>
      </c>
      <c r="L116" s="181" t="s">
        <v>467</v>
      </c>
      <c r="M116" s="181" t="s">
        <v>468</v>
      </c>
      <c r="N116" s="181" t="s">
        <v>469</v>
      </c>
      <c r="O116" s="181" t="s">
        <v>470</v>
      </c>
      <c r="P116" s="181" t="s">
        <v>194</v>
      </c>
      <c r="Q116" s="181" t="s">
        <v>136</v>
      </c>
      <c r="R116" s="181" t="s">
        <v>195</v>
      </c>
      <c r="S116" s="181" t="s">
        <v>471</v>
      </c>
      <c r="T116" s="181" t="s">
        <v>471</v>
      </c>
      <c r="U116" s="237" t="s">
        <v>183</v>
      </c>
      <c r="V116" s="237"/>
      <c r="W116" s="237" t="s">
        <v>136</v>
      </c>
      <c r="X116" s="237"/>
    </row>
    <row r="117" spans="1:24" ht="12" customHeight="1">
      <c r="A117" s="238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</row>
    <row r="118" spans="1:23" ht="13.5" customHeight="1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6"/>
      <c r="W118" s="236"/>
    </row>
  </sheetData>
  <mergeCells count="429">
    <mergeCell ref="A3:B3"/>
    <mergeCell ref="C3:E3"/>
    <mergeCell ref="F3:H3"/>
    <mergeCell ref="A2:V2"/>
    <mergeCell ref="B4:C9"/>
    <mergeCell ref="D4:D9"/>
    <mergeCell ref="E4:G9"/>
    <mergeCell ref="H4:I9"/>
    <mergeCell ref="J4:X4"/>
    <mergeCell ref="J5:J9"/>
    <mergeCell ref="K5:R6"/>
    <mergeCell ref="S5:S9"/>
    <mergeCell ref="T5:X5"/>
    <mergeCell ref="T6:T9"/>
    <mergeCell ref="U6:V7"/>
    <mergeCell ref="W6:X9"/>
    <mergeCell ref="K7:K9"/>
    <mergeCell ref="L7:M8"/>
    <mergeCell ref="R7:R9"/>
    <mergeCell ref="U8:V9"/>
    <mergeCell ref="B10:C10"/>
    <mergeCell ref="E10:G10"/>
    <mergeCell ref="H10:I10"/>
    <mergeCell ref="U10:V10"/>
    <mergeCell ref="N7:N9"/>
    <mergeCell ref="O7:O9"/>
    <mergeCell ref="P7:P9"/>
    <mergeCell ref="Q7:Q9"/>
    <mergeCell ref="W10:X10"/>
    <mergeCell ref="B11:C14"/>
    <mergeCell ref="D11:D14"/>
    <mergeCell ref="E11:F14"/>
    <mergeCell ref="H11:I11"/>
    <mergeCell ref="U11:V11"/>
    <mergeCell ref="W11:X11"/>
    <mergeCell ref="H12:I12"/>
    <mergeCell ref="U12:V12"/>
    <mergeCell ref="W12:X12"/>
    <mergeCell ref="H13:I13"/>
    <mergeCell ref="U13:V13"/>
    <mergeCell ref="W13:X13"/>
    <mergeCell ref="H14:I14"/>
    <mergeCell ref="U14:V14"/>
    <mergeCell ref="W14:X14"/>
    <mergeCell ref="B15:C18"/>
    <mergeCell ref="D15:D18"/>
    <mergeCell ref="E15:F18"/>
    <mergeCell ref="H15:I15"/>
    <mergeCell ref="H17:I17"/>
    <mergeCell ref="U15:V15"/>
    <mergeCell ref="W15:X15"/>
    <mergeCell ref="H16:I16"/>
    <mergeCell ref="U16:V16"/>
    <mergeCell ref="W16:X16"/>
    <mergeCell ref="U17:V17"/>
    <mergeCell ref="W17:X17"/>
    <mergeCell ref="H18:I18"/>
    <mergeCell ref="U18:V18"/>
    <mergeCell ref="W18:X18"/>
    <mergeCell ref="B19:C22"/>
    <mergeCell ref="D19:D22"/>
    <mergeCell ref="E19:F22"/>
    <mergeCell ref="H19:I19"/>
    <mergeCell ref="H21:I21"/>
    <mergeCell ref="U19:V19"/>
    <mergeCell ref="W19:X19"/>
    <mergeCell ref="H20:I20"/>
    <mergeCell ref="U20:V20"/>
    <mergeCell ref="W20:X20"/>
    <mergeCell ref="U21:V21"/>
    <mergeCell ref="W21:X21"/>
    <mergeCell ref="H22:I22"/>
    <mergeCell ref="U22:V22"/>
    <mergeCell ref="W22:X22"/>
    <mergeCell ref="B23:C26"/>
    <mergeCell ref="D23:D26"/>
    <mergeCell ref="E23:F26"/>
    <mergeCell ref="H23:I23"/>
    <mergeCell ref="H25:I25"/>
    <mergeCell ref="U23:V23"/>
    <mergeCell ref="W23:X23"/>
    <mergeCell ref="H24:I24"/>
    <mergeCell ref="U24:V24"/>
    <mergeCell ref="W24:X24"/>
    <mergeCell ref="U25:V25"/>
    <mergeCell ref="W25:X25"/>
    <mergeCell ref="H26:I26"/>
    <mergeCell ref="U26:V26"/>
    <mergeCell ref="W26:X26"/>
    <mergeCell ref="B27:C30"/>
    <mergeCell ref="D27:D30"/>
    <mergeCell ref="E27:F30"/>
    <mergeCell ref="H27:I27"/>
    <mergeCell ref="H29:I29"/>
    <mergeCell ref="U27:V27"/>
    <mergeCell ref="W27:X27"/>
    <mergeCell ref="H28:I28"/>
    <mergeCell ref="U28:V28"/>
    <mergeCell ref="W28:X28"/>
    <mergeCell ref="U29:V29"/>
    <mergeCell ref="W29:X29"/>
    <mergeCell ref="H30:I30"/>
    <mergeCell ref="U30:V30"/>
    <mergeCell ref="W30:X30"/>
    <mergeCell ref="B31:C34"/>
    <mergeCell ref="D31:D34"/>
    <mergeCell ref="E31:F34"/>
    <mergeCell ref="H31:I31"/>
    <mergeCell ref="H33:I33"/>
    <mergeCell ref="U31:V31"/>
    <mergeCell ref="W31:X31"/>
    <mergeCell ref="H32:I32"/>
    <mergeCell ref="U32:V32"/>
    <mergeCell ref="W32:X32"/>
    <mergeCell ref="U33:V33"/>
    <mergeCell ref="W33:X33"/>
    <mergeCell ref="H34:I34"/>
    <mergeCell ref="U34:V34"/>
    <mergeCell ref="W34:X34"/>
    <mergeCell ref="B35:C38"/>
    <mergeCell ref="D35:D38"/>
    <mergeCell ref="E35:F38"/>
    <mergeCell ref="H35:I35"/>
    <mergeCell ref="H37:I37"/>
    <mergeCell ref="U35:V35"/>
    <mergeCell ref="W35:X35"/>
    <mergeCell ref="H36:I36"/>
    <mergeCell ref="U36:V36"/>
    <mergeCell ref="W36:X36"/>
    <mergeCell ref="U37:V37"/>
    <mergeCell ref="W37:X37"/>
    <mergeCell ref="H38:I38"/>
    <mergeCell ref="U38:V38"/>
    <mergeCell ref="W38:X38"/>
    <mergeCell ref="B39:C42"/>
    <mergeCell ref="D39:D42"/>
    <mergeCell ref="E39:F42"/>
    <mergeCell ref="H39:I39"/>
    <mergeCell ref="H41:I41"/>
    <mergeCell ref="U39:V39"/>
    <mergeCell ref="W39:X39"/>
    <mergeCell ref="H40:I40"/>
    <mergeCell ref="U40:V40"/>
    <mergeCell ref="W40:X40"/>
    <mergeCell ref="U41:V41"/>
    <mergeCell ref="W41:X41"/>
    <mergeCell ref="H42:I42"/>
    <mergeCell ref="U42:V42"/>
    <mergeCell ref="W42:X42"/>
    <mergeCell ref="B43:C46"/>
    <mergeCell ref="D43:D46"/>
    <mergeCell ref="E43:F46"/>
    <mergeCell ref="H43:I43"/>
    <mergeCell ref="H45:I45"/>
    <mergeCell ref="U43:V43"/>
    <mergeCell ref="W43:X43"/>
    <mergeCell ref="H44:I44"/>
    <mergeCell ref="U44:V44"/>
    <mergeCell ref="W44:X44"/>
    <mergeCell ref="U45:V45"/>
    <mergeCell ref="W45:X45"/>
    <mergeCell ref="H46:I46"/>
    <mergeCell ref="U46:V46"/>
    <mergeCell ref="W46:X46"/>
    <mergeCell ref="B47:C50"/>
    <mergeCell ref="D47:D50"/>
    <mergeCell ref="E47:F50"/>
    <mergeCell ref="H47:I47"/>
    <mergeCell ref="H49:I49"/>
    <mergeCell ref="U47:V47"/>
    <mergeCell ref="W47:X47"/>
    <mergeCell ref="H48:I48"/>
    <mergeCell ref="U48:V48"/>
    <mergeCell ref="W48:X48"/>
    <mergeCell ref="U49:V49"/>
    <mergeCell ref="W49:X49"/>
    <mergeCell ref="H50:I50"/>
    <mergeCell ref="U50:V50"/>
    <mergeCell ref="W50:X50"/>
    <mergeCell ref="B51:C54"/>
    <mergeCell ref="D51:D54"/>
    <mergeCell ref="E51:F54"/>
    <mergeCell ref="H51:I51"/>
    <mergeCell ref="H53:I53"/>
    <mergeCell ref="U51:V51"/>
    <mergeCell ref="W51:X51"/>
    <mergeCell ref="H52:I52"/>
    <mergeCell ref="U52:V52"/>
    <mergeCell ref="W52:X52"/>
    <mergeCell ref="U53:V53"/>
    <mergeCell ref="W53:X53"/>
    <mergeCell ref="H54:I54"/>
    <mergeCell ref="U54:V54"/>
    <mergeCell ref="W54:X54"/>
    <mergeCell ref="A59:B59"/>
    <mergeCell ref="C59:E59"/>
    <mergeCell ref="F59:H59"/>
    <mergeCell ref="I59:X59"/>
    <mergeCell ref="B60:C60"/>
    <mergeCell ref="E60:G60"/>
    <mergeCell ref="H60:I60"/>
    <mergeCell ref="U60:V60"/>
    <mergeCell ref="W60:X60"/>
    <mergeCell ref="B55:C58"/>
    <mergeCell ref="D55:D58"/>
    <mergeCell ref="E55:F58"/>
    <mergeCell ref="H55:I55"/>
    <mergeCell ref="U55:V55"/>
    <mergeCell ref="W55:X55"/>
    <mergeCell ref="H56:I56"/>
    <mergeCell ref="U56:V56"/>
    <mergeCell ref="W56:X56"/>
    <mergeCell ref="H57:I57"/>
    <mergeCell ref="U57:V57"/>
    <mergeCell ref="W57:X57"/>
    <mergeCell ref="H58:I58"/>
    <mergeCell ref="U58:V58"/>
    <mergeCell ref="W58:X58"/>
    <mergeCell ref="B61:C64"/>
    <mergeCell ref="D61:D64"/>
    <mergeCell ref="E61:F64"/>
    <mergeCell ref="H61:I61"/>
    <mergeCell ref="H63:I63"/>
    <mergeCell ref="U61:V61"/>
    <mergeCell ref="W61:X61"/>
    <mergeCell ref="H62:I62"/>
    <mergeCell ref="U62:V62"/>
    <mergeCell ref="W62:X62"/>
    <mergeCell ref="U63:V63"/>
    <mergeCell ref="W63:X63"/>
    <mergeCell ref="H64:I64"/>
    <mergeCell ref="U64:V64"/>
    <mergeCell ref="W64:X64"/>
    <mergeCell ref="B65:C68"/>
    <mergeCell ref="D65:D68"/>
    <mergeCell ref="E65:F68"/>
    <mergeCell ref="H65:I65"/>
    <mergeCell ref="H67:I67"/>
    <mergeCell ref="U65:V65"/>
    <mergeCell ref="W65:X65"/>
    <mergeCell ref="H66:I66"/>
    <mergeCell ref="U66:V66"/>
    <mergeCell ref="W66:X66"/>
    <mergeCell ref="U67:V67"/>
    <mergeCell ref="W67:X67"/>
    <mergeCell ref="H68:I68"/>
    <mergeCell ref="U68:V68"/>
    <mergeCell ref="W68:X68"/>
    <mergeCell ref="B69:C72"/>
    <mergeCell ref="D69:D72"/>
    <mergeCell ref="E69:F72"/>
    <mergeCell ref="H69:I69"/>
    <mergeCell ref="H71:I71"/>
    <mergeCell ref="U69:V69"/>
    <mergeCell ref="W69:X69"/>
    <mergeCell ref="H70:I70"/>
    <mergeCell ref="U70:V70"/>
    <mergeCell ref="W70:X70"/>
    <mergeCell ref="U71:V71"/>
    <mergeCell ref="W71:X71"/>
    <mergeCell ref="H72:I72"/>
    <mergeCell ref="U72:V72"/>
    <mergeCell ref="W72:X72"/>
    <mergeCell ref="B73:C76"/>
    <mergeCell ref="D73:D76"/>
    <mergeCell ref="E73:F76"/>
    <mergeCell ref="H73:I73"/>
    <mergeCell ref="H75:I75"/>
    <mergeCell ref="U73:V73"/>
    <mergeCell ref="W73:X73"/>
    <mergeCell ref="H74:I74"/>
    <mergeCell ref="U74:V74"/>
    <mergeCell ref="W74:X74"/>
    <mergeCell ref="U75:V75"/>
    <mergeCell ref="W75:X75"/>
    <mergeCell ref="H76:I76"/>
    <mergeCell ref="U76:V76"/>
    <mergeCell ref="W76:X76"/>
    <mergeCell ref="B77:C80"/>
    <mergeCell ref="D77:D80"/>
    <mergeCell ref="E77:F80"/>
    <mergeCell ref="H77:I77"/>
    <mergeCell ref="H79:I79"/>
    <mergeCell ref="U77:V77"/>
    <mergeCell ref="W77:X77"/>
    <mergeCell ref="H78:I78"/>
    <mergeCell ref="U78:V78"/>
    <mergeCell ref="W78:X78"/>
    <mergeCell ref="U79:V79"/>
    <mergeCell ref="W79:X79"/>
    <mergeCell ref="H80:I80"/>
    <mergeCell ref="U80:V80"/>
    <mergeCell ref="W80:X80"/>
    <mergeCell ref="B81:C84"/>
    <mergeCell ref="D81:D84"/>
    <mergeCell ref="E81:F84"/>
    <mergeCell ref="H81:I81"/>
    <mergeCell ref="H83:I83"/>
    <mergeCell ref="U81:V81"/>
    <mergeCell ref="W81:X81"/>
    <mergeCell ref="H82:I82"/>
    <mergeCell ref="U82:V82"/>
    <mergeCell ref="W82:X82"/>
    <mergeCell ref="U83:V83"/>
    <mergeCell ref="W83:X83"/>
    <mergeCell ref="H84:I84"/>
    <mergeCell ref="U84:V84"/>
    <mergeCell ref="W84:X84"/>
    <mergeCell ref="B85:C88"/>
    <mergeCell ref="D85:D88"/>
    <mergeCell ref="E85:F88"/>
    <mergeCell ref="H85:I85"/>
    <mergeCell ref="H87:I87"/>
    <mergeCell ref="U85:V85"/>
    <mergeCell ref="W85:X85"/>
    <mergeCell ref="H86:I86"/>
    <mergeCell ref="U86:V86"/>
    <mergeCell ref="W86:X86"/>
    <mergeCell ref="U87:V87"/>
    <mergeCell ref="W87:X87"/>
    <mergeCell ref="H88:I88"/>
    <mergeCell ref="U88:V88"/>
    <mergeCell ref="W88:X88"/>
    <mergeCell ref="B89:C92"/>
    <mergeCell ref="D89:D92"/>
    <mergeCell ref="E89:F92"/>
    <mergeCell ref="H89:I89"/>
    <mergeCell ref="H91:I91"/>
    <mergeCell ref="U89:V89"/>
    <mergeCell ref="W89:X89"/>
    <mergeCell ref="H90:I90"/>
    <mergeCell ref="U90:V90"/>
    <mergeCell ref="W90:X90"/>
    <mergeCell ref="U91:V91"/>
    <mergeCell ref="W91:X91"/>
    <mergeCell ref="H92:I92"/>
    <mergeCell ref="U92:V92"/>
    <mergeCell ref="W92:X92"/>
    <mergeCell ref="B93:C96"/>
    <mergeCell ref="D93:D96"/>
    <mergeCell ref="E93:F96"/>
    <mergeCell ref="H93:I93"/>
    <mergeCell ref="H95:I95"/>
    <mergeCell ref="U93:V93"/>
    <mergeCell ref="W93:X93"/>
    <mergeCell ref="H94:I94"/>
    <mergeCell ref="U94:V94"/>
    <mergeCell ref="W94:X94"/>
    <mergeCell ref="U95:V95"/>
    <mergeCell ref="W95:X95"/>
    <mergeCell ref="H96:I96"/>
    <mergeCell ref="U96:V96"/>
    <mergeCell ref="W96:X96"/>
    <mergeCell ref="B97:C100"/>
    <mergeCell ref="D97:D100"/>
    <mergeCell ref="E97:F100"/>
    <mergeCell ref="H97:I97"/>
    <mergeCell ref="H99:I99"/>
    <mergeCell ref="U97:V97"/>
    <mergeCell ref="W97:X97"/>
    <mergeCell ref="H98:I98"/>
    <mergeCell ref="U98:V98"/>
    <mergeCell ref="W98:X98"/>
    <mergeCell ref="U99:V99"/>
    <mergeCell ref="W99:X99"/>
    <mergeCell ref="H100:I100"/>
    <mergeCell ref="U100:V100"/>
    <mergeCell ref="W100:X100"/>
    <mergeCell ref="B101:C104"/>
    <mergeCell ref="D101:D104"/>
    <mergeCell ref="E101:F104"/>
    <mergeCell ref="H101:I101"/>
    <mergeCell ref="H103:I103"/>
    <mergeCell ref="U101:V101"/>
    <mergeCell ref="W101:X101"/>
    <mergeCell ref="H102:I102"/>
    <mergeCell ref="U102:V102"/>
    <mergeCell ref="W102:X102"/>
    <mergeCell ref="U103:V103"/>
    <mergeCell ref="W103:X103"/>
    <mergeCell ref="H104:I104"/>
    <mergeCell ref="U104:V104"/>
    <mergeCell ref="W104:X104"/>
    <mergeCell ref="B105:C108"/>
    <mergeCell ref="D105:D108"/>
    <mergeCell ref="E105:F108"/>
    <mergeCell ref="H105:I105"/>
    <mergeCell ref="H107:I107"/>
    <mergeCell ref="U105:V105"/>
    <mergeCell ref="W105:X105"/>
    <mergeCell ref="H106:I106"/>
    <mergeCell ref="U106:V106"/>
    <mergeCell ref="W106:X106"/>
    <mergeCell ref="U107:V107"/>
    <mergeCell ref="W107:X107"/>
    <mergeCell ref="H108:I108"/>
    <mergeCell ref="U108:V108"/>
    <mergeCell ref="W108:X108"/>
    <mergeCell ref="B109:C112"/>
    <mergeCell ref="D109:D112"/>
    <mergeCell ref="E109:F112"/>
    <mergeCell ref="H109:I109"/>
    <mergeCell ref="H111:I111"/>
    <mergeCell ref="U109:V109"/>
    <mergeCell ref="W109:X109"/>
    <mergeCell ref="H110:I110"/>
    <mergeCell ref="U110:V110"/>
    <mergeCell ref="W110:X110"/>
    <mergeCell ref="U111:V111"/>
    <mergeCell ref="W111:X111"/>
    <mergeCell ref="H112:I112"/>
    <mergeCell ref="U112:V112"/>
    <mergeCell ref="W112:X112"/>
    <mergeCell ref="W115:X115"/>
    <mergeCell ref="W113:X113"/>
    <mergeCell ref="H114:I114"/>
    <mergeCell ref="U113:V113"/>
    <mergeCell ref="U114:V114"/>
    <mergeCell ref="W114:X114"/>
    <mergeCell ref="A118:U118"/>
    <mergeCell ref="V118:W118"/>
    <mergeCell ref="H116:I116"/>
    <mergeCell ref="U116:V116"/>
    <mergeCell ref="W116:X116"/>
    <mergeCell ref="A117:X117"/>
    <mergeCell ref="B113:F116"/>
    <mergeCell ref="H113:I113"/>
    <mergeCell ref="H115:I115"/>
    <mergeCell ref="U115:V115"/>
  </mergeCells>
  <printOptions/>
  <pageMargins left="0.2" right="0.25" top="0.74" bottom="0.38" header="0.23" footer="0.17"/>
  <pageSetup orientation="landscape" paperSize="9" r:id="rId1"/>
  <headerFooter alignWithMargins="0">
    <oddHeader>&amp;R&amp;"Arial CE,Pogrubiony"&amp;6Załącznik Nr 1
&amp;"Arial CE,Standardowy"do Uchwały Nr V/35/2011
Rady Gminy Miłkowice
z dnia 22 lutego 2011r.</oddHeader>
    <oddFooter>&amp;C&amp;6Strona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83" zoomScaleNormal="83" workbookViewId="0" topLeftCell="A26">
      <selection activeCell="B47" sqref="B47"/>
    </sheetView>
  </sheetViews>
  <sheetFormatPr defaultColWidth="9.00390625" defaultRowHeight="18.75" customHeight="1"/>
  <cols>
    <col min="1" max="1" width="4.00390625" style="115" customWidth="1"/>
    <col min="2" max="2" width="59.375" style="115" customWidth="1"/>
    <col min="3" max="3" width="10.25390625" style="115" customWidth="1"/>
    <col min="4" max="4" width="11.75390625" style="116" customWidth="1"/>
    <col min="5" max="6" width="13.375" style="115" customWidth="1"/>
    <col min="7" max="7" width="10.875" style="115" customWidth="1"/>
    <col min="8" max="8" width="13.00390625" style="115" customWidth="1"/>
    <col min="9" max="9" width="11.75390625" style="115" customWidth="1"/>
    <col min="10" max="10" width="0" style="115" hidden="1" customWidth="1"/>
    <col min="11" max="11" width="12.625" style="115" customWidth="1"/>
    <col min="12" max="12" width="12.875" style="115" customWidth="1"/>
    <col min="13" max="13" width="3.875" style="115" customWidth="1"/>
    <col min="14" max="16384" width="6.25390625" style="115" customWidth="1"/>
  </cols>
  <sheetData>
    <row r="1" spans="1:13" s="4" customFormat="1" ht="21" customHeight="1">
      <c r="A1" s="228" t="s">
        <v>60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3"/>
    </row>
    <row r="2" spans="2:13" s="5" customFormat="1" ht="12" customHeight="1">
      <c r="B2" s="6"/>
      <c r="D2" s="6"/>
      <c r="L2" s="7" t="s">
        <v>16</v>
      </c>
      <c r="M2" s="8"/>
    </row>
    <row r="3" spans="1:13" s="10" customFormat="1" ht="14.25" customHeight="1">
      <c r="A3" s="229" t="s">
        <v>15</v>
      </c>
      <c r="B3" s="230" t="s">
        <v>17</v>
      </c>
      <c r="C3" s="230" t="s">
        <v>18</v>
      </c>
      <c r="D3" s="231" t="s">
        <v>19</v>
      </c>
      <c r="E3" s="230" t="s">
        <v>61</v>
      </c>
      <c r="F3" s="232" t="s">
        <v>20</v>
      </c>
      <c r="G3" s="232"/>
      <c r="H3" s="232"/>
      <c r="I3" s="232"/>
      <c r="J3" s="9"/>
      <c r="K3" s="9"/>
      <c r="L3" s="233" t="s">
        <v>21</v>
      </c>
      <c r="M3" s="8"/>
    </row>
    <row r="4" spans="1:13" s="10" customFormat="1" ht="14.25" customHeight="1">
      <c r="A4" s="229"/>
      <c r="B4" s="230"/>
      <c r="C4" s="230"/>
      <c r="D4" s="231"/>
      <c r="E4" s="230"/>
      <c r="F4" s="234" t="s">
        <v>22</v>
      </c>
      <c r="G4" s="253" t="s">
        <v>23</v>
      </c>
      <c r="H4" s="253"/>
      <c r="I4" s="253"/>
      <c r="J4" s="11"/>
      <c r="K4" s="11"/>
      <c r="L4" s="233"/>
      <c r="M4" s="8"/>
    </row>
    <row r="5" spans="1:13" s="10" customFormat="1" ht="14.25" customHeight="1">
      <c r="A5" s="229"/>
      <c r="B5" s="230"/>
      <c r="C5" s="230"/>
      <c r="D5" s="231"/>
      <c r="E5" s="230"/>
      <c r="F5" s="234"/>
      <c r="G5" s="257" t="s">
        <v>24</v>
      </c>
      <c r="H5" s="257" t="s">
        <v>25</v>
      </c>
      <c r="I5" s="258" t="s">
        <v>26</v>
      </c>
      <c r="J5" s="12" t="s">
        <v>27</v>
      </c>
      <c r="K5" s="259" t="s">
        <v>28</v>
      </c>
      <c r="L5" s="233"/>
      <c r="M5" s="8"/>
    </row>
    <row r="6" spans="1:13" s="10" customFormat="1" ht="14.25" customHeight="1">
      <c r="A6" s="229"/>
      <c r="B6" s="230"/>
      <c r="C6" s="230"/>
      <c r="D6" s="231"/>
      <c r="E6" s="230"/>
      <c r="F6" s="234"/>
      <c r="G6" s="257"/>
      <c r="H6" s="257"/>
      <c r="I6" s="258"/>
      <c r="J6" s="13"/>
      <c r="K6" s="259"/>
      <c r="L6" s="233"/>
      <c r="M6" s="8"/>
    </row>
    <row r="7" spans="1:13" s="10" customFormat="1" ht="15" customHeight="1">
      <c r="A7" s="229"/>
      <c r="B7" s="230"/>
      <c r="C7" s="230"/>
      <c r="D7" s="231"/>
      <c r="E7" s="230"/>
      <c r="F7" s="234"/>
      <c r="G7" s="257"/>
      <c r="H7" s="257"/>
      <c r="I7" s="258"/>
      <c r="J7" s="13"/>
      <c r="K7" s="259"/>
      <c r="L7" s="233"/>
      <c r="M7" s="8"/>
    </row>
    <row r="8" spans="1:13" s="20" customFormat="1" ht="10.5" customHeight="1">
      <c r="A8" s="14">
        <v>1</v>
      </c>
      <c r="B8" s="15">
        <v>2</v>
      </c>
      <c r="C8" s="15">
        <v>3</v>
      </c>
      <c r="D8" s="16">
        <v>4</v>
      </c>
      <c r="E8" s="15">
        <v>5</v>
      </c>
      <c r="F8" s="15">
        <v>6</v>
      </c>
      <c r="G8" s="17">
        <v>7</v>
      </c>
      <c r="H8" s="17">
        <v>8</v>
      </c>
      <c r="I8" s="17">
        <v>9</v>
      </c>
      <c r="J8" s="17">
        <v>10</v>
      </c>
      <c r="K8" s="17">
        <v>10</v>
      </c>
      <c r="L8" s="18">
        <v>11</v>
      </c>
      <c r="M8" s="19"/>
    </row>
    <row r="9" spans="1:13" s="25" customFormat="1" ht="18" customHeight="1" thickBot="1">
      <c r="A9" s="260" t="s">
        <v>29</v>
      </c>
      <c r="B9" s="260"/>
      <c r="C9" s="260"/>
      <c r="D9" s="21">
        <f aca="true" t="shared" si="0" ref="D9:I9">D10</f>
        <v>3942835.92</v>
      </c>
      <c r="E9" s="21">
        <f t="shared" si="0"/>
        <v>2184710</v>
      </c>
      <c r="F9" s="21">
        <f t="shared" si="0"/>
        <v>651823</v>
      </c>
      <c r="G9" s="21">
        <f t="shared" si="0"/>
        <v>194409</v>
      </c>
      <c r="H9" s="21">
        <f t="shared" si="0"/>
        <v>552158</v>
      </c>
      <c r="I9" s="21">
        <f t="shared" si="0"/>
        <v>786320</v>
      </c>
      <c r="J9" s="21" t="e">
        <f>J10+#REF!</f>
        <v>#REF!</v>
      </c>
      <c r="K9" s="22"/>
      <c r="L9" s="23"/>
      <c r="M9" s="24"/>
    </row>
    <row r="10" spans="1:13" s="25" customFormat="1" ht="21.75" customHeight="1" thickBot="1">
      <c r="A10" s="261" t="s">
        <v>30</v>
      </c>
      <c r="B10" s="261"/>
      <c r="C10" s="261"/>
      <c r="D10" s="26">
        <f aca="true" t="shared" si="1" ref="D10:J10">SUM(D11:D14)</f>
        <v>3942835.92</v>
      </c>
      <c r="E10" s="27">
        <f t="shared" si="1"/>
        <v>2184710</v>
      </c>
      <c r="F10" s="26">
        <f t="shared" si="1"/>
        <v>651823</v>
      </c>
      <c r="G10" s="26">
        <f t="shared" si="1"/>
        <v>194409</v>
      </c>
      <c r="H10" s="26">
        <f t="shared" si="1"/>
        <v>552158</v>
      </c>
      <c r="I10" s="26">
        <f t="shared" si="1"/>
        <v>786320</v>
      </c>
      <c r="J10" s="26">
        <f t="shared" si="1"/>
        <v>0</v>
      </c>
      <c r="K10" s="28"/>
      <c r="L10" s="29"/>
      <c r="M10" s="24"/>
    </row>
    <row r="11" spans="1:13" s="25" customFormat="1" ht="30.75" customHeight="1" thickTop="1">
      <c r="A11" s="30">
        <v>1</v>
      </c>
      <c r="B11" s="31" t="s">
        <v>31</v>
      </c>
      <c r="C11" s="32" t="s">
        <v>55</v>
      </c>
      <c r="D11" s="33">
        <f>2818062.51+163356.41+238416+1</f>
        <v>3219835.92</v>
      </c>
      <c r="E11" s="33">
        <f>SUM(F11,G11,H11,I11,K11)</f>
        <v>1803046</v>
      </c>
      <c r="F11" s="33">
        <f>620727+31095+1</f>
        <v>651823</v>
      </c>
      <c r="G11" s="33">
        <f>1564630+238416-H11-I11-F11</f>
        <v>21745</v>
      </c>
      <c r="H11" s="33">
        <f>230558+230000</f>
        <v>460558</v>
      </c>
      <c r="I11" s="33">
        <v>668920</v>
      </c>
      <c r="J11" s="33"/>
      <c r="K11" s="34" t="s">
        <v>62</v>
      </c>
      <c r="L11" s="254" t="s">
        <v>33</v>
      </c>
      <c r="M11" s="24"/>
    </row>
    <row r="12" spans="1:13" s="136" customFormat="1" ht="31.5" customHeight="1">
      <c r="A12" s="130">
        <v>2</v>
      </c>
      <c r="B12" s="131" t="s">
        <v>37</v>
      </c>
      <c r="C12" s="132" t="s">
        <v>88</v>
      </c>
      <c r="D12" s="133">
        <v>343700</v>
      </c>
      <c r="E12" s="133">
        <f>SUM(F12,G12,H12,I12,K12)</f>
        <v>281664</v>
      </c>
      <c r="F12" s="133"/>
      <c r="G12" s="133">
        <f>281664-H12-I12</f>
        <v>72664</v>
      </c>
      <c r="H12" s="133">
        <v>91600</v>
      </c>
      <c r="I12" s="133">
        <f>94000+23400</f>
        <v>117400</v>
      </c>
      <c r="J12" s="133"/>
      <c r="K12" s="134" t="s">
        <v>89</v>
      </c>
      <c r="L12" s="254"/>
      <c r="M12" s="135"/>
    </row>
    <row r="13" spans="1:13" s="25" customFormat="1" ht="20.25" customHeight="1" thickBot="1">
      <c r="A13" s="30">
        <v>3</v>
      </c>
      <c r="B13" s="31" t="s">
        <v>34</v>
      </c>
      <c r="C13" s="32" t="s">
        <v>2</v>
      </c>
      <c r="D13" s="33">
        <f>E13+37000+32300</f>
        <v>109300</v>
      </c>
      <c r="E13" s="33">
        <f>SUM(F13,G13,H13,I13,K13)</f>
        <v>40000</v>
      </c>
      <c r="F13" s="33"/>
      <c r="G13" s="33">
        <v>40000</v>
      </c>
      <c r="H13" s="33"/>
      <c r="I13" s="33"/>
      <c r="J13" s="33"/>
      <c r="K13" s="255" t="s">
        <v>277</v>
      </c>
      <c r="L13" s="256" t="s">
        <v>35</v>
      </c>
      <c r="M13" s="24"/>
    </row>
    <row r="14" spans="1:13" s="25" customFormat="1" ht="20.25" customHeight="1" thickBot="1">
      <c r="A14" s="30">
        <v>4</v>
      </c>
      <c r="B14" s="31" t="s">
        <v>36</v>
      </c>
      <c r="C14" s="32" t="s">
        <v>2</v>
      </c>
      <c r="D14" s="33">
        <f>E14+118000+92000</f>
        <v>270000</v>
      </c>
      <c r="E14" s="33">
        <f>SUM(F14,G14,H14,I14,K14)</f>
        <v>60000</v>
      </c>
      <c r="F14" s="33"/>
      <c r="G14" s="33">
        <v>60000</v>
      </c>
      <c r="H14" s="33"/>
      <c r="I14" s="33"/>
      <c r="J14" s="33"/>
      <c r="K14" s="255"/>
      <c r="L14" s="256"/>
      <c r="M14" s="24"/>
    </row>
    <row r="15" spans="1:13" s="25" customFormat="1" ht="18" customHeight="1">
      <c r="A15" s="260" t="s">
        <v>38</v>
      </c>
      <c r="B15" s="260"/>
      <c r="C15" s="260"/>
      <c r="D15" s="21">
        <f aca="true" t="shared" si="2" ref="D15:I15">D16</f>
        <v>605201</v>
      </c>
      <c r="E15" s="21">
        <f t="shared" si="2"/>
        <v>380196</v>
      </c>
      <c r="F15" s="21">
        <f t="shared" si="2"/>
        <v>0</v>
      </c>
      <c r="G15" s="21">
        <f t="shared" si="2"/>
        <v>68304</v>
      </c>
      <c r="H15" s="21">
        <f t="shared" si="2"/>
        <v>120000</v>
      </c>
      <c r="I15" s="21">
        <f t="shared" si="2"/>
        <v>191892</v>
      </c>
      <c r="J15" s="21" t="e">
        <f>J16+#REF!</f>
        <v>#REF!</v>
      </c>
      <c r="K15" s="22"/>
      <c r="L15" s="37"/>
      <c r="M15" s="24"/>
    </row>
    <row r="16" spans="1:13" s="25" customFormat="1" ht="20.25" customHeight="1" thickBot="1">
      <c r="A16" s="261" t="s">
        <v>39</v>
      </c>
      <c r="B16" s="261"/>
      <c r="C16" s="261"/>
      <c r="D16" s="26">
        <f aca="true" t="shared" si="3" ref="D16:I16">SUM(D17:D21)</f>
        <v>605201</v>
      </c>
      <c r="E16" s="26">
        <f t="shared" si="3"/>
        <v>380196</v>
      </c>
      <c r="F16" s="26">
        <f t="shared" si="3"/>
        <v>0</v>
      </c>
      <c r="G16" s="26">
        <f t="shared" si="3"/>
        <v>68304</v>
      </c>
      <c r="H16" s="26">
        <f t="shared" si="3"/>
        <v>120000</v>
      </c>
      <c r="I16" s="26">
        <f t="shared" si="3"/>
        <v>191892</v>
      </c>
      <c r="J16" s="26">
        <f>SUM(J19:J21)</f>
        <v>0</v>
      </c>
      <c r="K16" s="28"/>
      <c r="L16" s="29"/>
      <c r="M16" s="24"/>
    </row>
    <row r="17" spans="1:13" s="136" customFormat="1" ht="21" customHeight="1" thickTop="1">
      <c r="A17" s="137">
        <v>5</v>
      </c>
      <c r="B17" s="138" t="s">
        <v>82</v>
      </c>
      <c r="C17" s="132" t="s">
        <v>40</v>
      </c>
      <c r="D17" s="139">
        <f>E17+17005</f>
        <v>239870</v>
      </c>
      <c r="E17" s="133">
        <f>SUM(F17,G17,H17,I17,L6)</f>
        <v>222865</v>
      </c>
      <c r="F17" s="140"/>
      <c r="G17" s="139">
        <v>30973</v>
      </c>
      <c r="H17" s="139"/>
      <c r="I17" s="139">
        <v>191892</v>
      </c>
      <c r="J17" s="139"/>
      <c r="K17" s="141" t="s">
        <v>90</v>
      </c>
      <c r="L17" s="250" t="s">
        <v>33</v>
      </c>
      <c r="M17" s="135"/>
    </row>
    <row r="18" spans="1:13" s="136" customFormat="1" ht="21" customHeight="1">
      <c r="A18" s="137">
        <v>6</v>
      </c>
      <c r="B18" s="138" t="s">
        <v>91</v>
      </c>
      <c r="C18" s="132" t="s">
        <v>473</v>
      </c>
      <c r="D18" s="139">
        <f>332200+2400</f>
        <v>334600</v>
      </c>
      <c r="E18" s="133">
        <f>SUM(F18,G18,H18,I18,L7)</f>
        <v>126600</v>
      </c>
      <c r="F18" s="140"/>
      <c r="G18" s="139">
        <f>4200+2400</f>
        <v>6600</v>
      </c>
      <c r="H18" s="139">
        <v>120000</v>
      </c>
      <c r="I18" s="139"/>
      <c r="J18" s="139"/>
      <c r="K18" s="139"/>
      <c r="L18" s="251"/>
      <c r="M18" s="135"/>
    </row>
    <row r="19" spans="1:13" s="25" customFormat="1" ht="21.75" customHeight="1">
      <c r="A19" s="30">
        <v>7</v>
      </c>
      <c r="B19" s="38" t="s">
        <v>63</v>
      </c>
      <c r="C19" s="39">
        <v>2011</v>
      </c>
      <c r="D19" s="40">
        <f>E19</f>
        <v>3500</v>
      </c>
      <c r="E19" s="33">
        <f>SUM(F19,G19,H19,I19,L11)</f>
        <v>3500</v>
      </c>
      <c r="F19" s="40"/>
      <c r="G19" s="41">
        <v>3500</v>
      </c>
      <c r="H19" s="40"/>
      <c r="I19" s="40"/>
      <c r="J19" s="40"/>
      <c r="K19" s="42"/>
      <c r="L19" s="251"/>
      <c r="M19" s="24"/>
    </row>
    <row r="20" spans="1:13" s="136" customFormat="1" ht="29.25" customHeight="1">
      <c r="A20" s="137">
        <v>8</v>
      </c>
      <c r="B20" s="138" t="s">
        <v>272</v>
      </c>
      <c r="C20" s="132">
        <v>2011</v>
      </c>
      <c r="D20" s="139">
        <f>E20</f>
        <v>10000</v>
      </c>
      <c r="E20" s="133">
        <f>G20</f>
        <v>10000</v>
      </c>
      <c r="F20" s="140"/>
      <c r="G20" s="139">
        <v>10000</v>
      </c>
      <c r="H20" s="139"/>
      <c r="I20" s="139"/>
      <c r="J20" s="139"/>
      <c r="K20" s="139"/>
      <c r="L20" s="251"/>
      <c r="M20" s="135"/>
    </row>
    <row r="21" spans="1:13" s="25" customFormat="1" ht="29.25" customHeight="1" thickBot="1">
      <c r="A21" s="30">
        <v>9</v>
      </c>
      <c r="B21" s="38" t="s">
        <v>64</v>
      </c>
      <c r="C21" s="39">
        <v>2011</v>
      </c>
      <c r="D21" s="40">
        <f>E21</f>
        <v>17231</v>
      </c>
      <c r="E21" s="33">
        <f>G21</f>
        <v>17231</v>
      </c>
      <c r="F21" s="40"/>
      <c r="G21" s="41">
        <v>17231</v>
      </c>
      <c r="H21" s="40"/>
      <c r="I21" s="40"/>
      <c r="J21" s="40"/>
      <c r="K21" s="42"/>
      <c r="L21" s="252"/>
      <c r="M21" s="24"/>
    </row>
    <row r="22" spans="1:13" s="25" customFormat="1" ht="12.75" customHeight="1" hidden="1" thickBot="1">
      <c r="A22" s="260" t="s">
        <v>41</v>
      </c>
      <c r="B22" s="260"/>
      <c r="C22" s="260"/>
      <c r="D22" s="21">
        <f aca="true" t="shared" si="4" ref="D22:J22">D23</f>
        <v>0</v>
      </c>
      <c r="E22" s="21">
        <f t="shared" si="4"/>
        <v>0</v>
      </c>
      <c r="F22" s="21">
        <f t="shared" si="4"/>
        <v>0</v>
      </c>
      <c r="G22" s="22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2"/>
      <c r="L22" s="23"/>
      <c r="M22" s="24"/>
    </row>
    <row r="23" spans="1:13" s="25" customFormat="1" ht="12.75" customHeight="1" hidden="1" thickBot="1">
      <c r="A23" s="261" t="s">
        <v>42</v>
      </c>
      <c r="B23" s="261"/>
      <c r="C23" s="261"/>
      <c r="D23" s="26">
        <f aca="true" t="shared" si="5" ref="D23:J23">SUM(D24:D24)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8"/>
      <c r="L23" s="29"/>
      <c r="M23" s="24"/>
    </row>
    <row r="24" spans="1:13" s="25" customFormat="1" ht="12.75" customHeight="1" hidden="1" thickBot="1" thickTop="1">
      <c r="A24" s="43">
        <v>8</v>
      </c>
      <c r="B24" s="44" t="s">
        <v>14</v>
      </c>
      <c r="C24" s="45">
        <v>2010</v>
      </c>
      <c r="D24" s="46">
        <f>E24</f>
        <v>0</v>
      </c>
      <c r="E24" s="46"/>
      <c r="F24" s="46"/>
      <c r="G24" s="47"/>
      <c r="H24" s="46"/>
      <c r="I24" s="46"/>
      <c r="J24" s="47"/>
      <c r="K24" s="47"/>
      <c r="L24" s="48" t="s">
        <v>33</v>
      </c>
      <c r="M24" s="24"/>
    </row>
    <row r="25" spans="1:13" s="25" customFormat="1" ht="31.5" customHeight="1" thickBot="1">
      <c r="A25" s="260" t="s">
        <v>43</v>
      </c>
      <c r="B25" s="260"/>
      <c r="C25" s="260"/>
      <c r="D25" s="21">
        <f>D26+D28</f>
        <v>13700</v>
      </c>
      <c r="E25" s="21">
        <f>E26+E28</f>
        <v>13700</v>
      </c>
      <c r="F25" s="21">
        <f>F26</f>
        <v>0</v>
      </c>
      <c r="G25" s="22">
        <f>G26+G28</f>
        <v>13700</v>
      </c>
      <c r="H25" s="21">
        <f>H26</f>
        <v>0</v>
      </c>
      <c r="I25" s="21">
        <f>I26</f>
        <v>0</v>
      </c>
      <c r="J25" s="21">
        <f>J26</f>
        <v>0</v>
      </c>
      <c r="K25" s="22"/>
      <c r="L25" s="23"/>
      <c r="M25" s="24"/>
    </row>
    <row r="26" spans="1:13" s="25" customFormat="1" ht="19.5" customHeight="1" thickBot="1">
      <c r="A26" s="261" t="s">
        <v>44</v>
      </c>
      <c r="B26" s="261"/>
      <c r="C26" s="261"/>
      <c r="D26" s="26">
        <f aca="true" t="shared" si="6" ref="D26:J28">SUM(D27:D27)</f>
        <v>3700</v>
      </c>
      <c r="E26" s="26">
        <f t="shared" si="6"/>
        <v>3700</v>
      </c>
      <c r="F26" s="26">
        <f t="shared" si="6"/>
        <v>0</v>
      </c>
      <c r="G26" s="26">
        <f t="shared" si="6"/>
        <v>3700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28"/>
      <c r="L26" s="29"/>
      <c r="M26" s="24"/>
    </row>
    <row r="27" spans="1:13" s="25" customFormat="1" ht="22.5" customHeight="1" thickBot="1" thickTop="1">
      <c r="A27" s="43">
        <v>10</v>
      </c>
      <c r="B27" s="44" t="s">
        <v>65</v>
      </c>
      <c r="C27" s="45">
        <v>2011</v>
      </c>
      <c r="D27" s="46">
        <f>E27</f>
        <v>3700</v>
      </c>
      <c r="E27" s="46">
        <f>SUM(F27,G27,H27,I27,L26)</f>
        <v>3700</v>
      </c>
      <c r="F27" s="46"/>
      <c r="G27" s="47">
        <v>3700</v>
      </c>
      <c r="H27" s="46"/>
      <c r="I27" s="46"/>
      <c r="J27" s="47"/>
      <c r="K27" s="47"/>
      <c r="L27" s="48" t="s">
        <v>33</v>
      </c>
      <c r="M27" s="24"/>
    </row>
    <row r="28" spans="1:13" s="25" customFormat="1" ht="19.5" customHeight="1" thickBot="1">
      <c r="A28" s="261" t="s">
        <v>273</v>
      </c>
      <c r="B28" s="261"/>
      <c r="C28" s="261"/>
      <c r="D28" s="26">
        <f t="shared" si="6"/>
        <v>10000</v>
      </c>
      <c r="E28" s="26">
        <f t="shared" si="6"/>
        <v>10000</v>
      </c>
      <c r="F28" s="26">
        <f t="shared" si="6"/>
        <v>0</v>
      </c>
      <c r="G28" s="26">
        <f t="shared" si="6"/>
        <v>10000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8"/>
      <c r="L28" s="29"/>
      <c r="M28" s="24"/>
    </row>
    <row r="29" spans="1:13" s="25" customFormat="1" ht="27" thickBot="1" thickTop="1">
      <c r="A29" s="43">
        <v>11</v>
      </c>
      <c r="B29" s="44" t="s">
        <v>274</v>
      </c>
      <c r="C29" s="45">
        <v>2011</v>
      </c>
      <c r="D29" s="46">
        <f>E29</f>
        <v>10000</v>
      </c>
      <c r="E29" s="46">
        <f>SUM(F29,G29,H29,I29,L28)</f>
        <v>10000</v>
      </c>
      <c r="F29" s="46"/>
      <c r="G29" s="47">
        <v>10000</v>
      </c>
      <c r="H29" s="46"/>
      <c r="I29" s="46"/>
      <c r="J29" s="47"/>
      <c r="K29" s="47"/>
      <c r="L29" s="48" t="s">
        <v>33</v>
      </c>
      <c r="M29" s="24"/>
    </row>
    <row r="30" spans="1:13" s="52" customFormat="1" ht="12.75" customHeight="1" hidden="1" thickBot="1">
      <c r="A30" s="262" t="s">
        <v>45</v>
      </c>
      <c r="B30" s="262"/>
      <c r="C30" s="262"/>
      <c r="D30" s="49">
        <f aca="true" t="shared" si="7" ref="D30:K30">D31</f>
        <v>0</v>
      </c>
      <c r="E30" s="49">
        <f t="shared" si="7"/>
        <v>0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49">
        <f t="shared" si="7"/>
        <v>0</v>
      </c>
      <c r="J30" s="49">
        <f t="shared" si="7"/>
        <v>0</v>
      </c>
      <c r="K30" s="49">
        <f t="shared" si="7"/>
        <v>0</v>
      </c>
      <c r="L30" s="50"/>
      <c r="M30" s="51"/>
    </row>
    <row r="31" spans="1:13" s="52" customFormat="1" ht="12.75" customHeight="1" hidden="1" thickBot="1">
      <c r="A31" s="263" t="s">
        <v>46</v>
      </c>
      <c r="B31" s="263"/>
      <c r="C31" s="263"/>
      <c r="D31" s="53">
        <f aca="true" t="shared" si="8" ref="D31:K31">D32+D40+D41</f>
        <v>0</v>
      </c>
      <c r="E31" s="53">
        <f t="shared" si="8"/>
        <v>0</v>
      </c>
      <c r="F31" s="53">
        <f t="shared" si="8"/>
        <v>0</v>
      </c>
      <c r="G31" s="53">
        <f t="shared" si="8"/>
        <v>0</v>
      </c>
      <c r="H31" s="53">
        <f t="shared" si="8"/>
        <v>0</v>
      </c>
      <c r="I31" s="53">
        <f t="shared" si="8"/>
        <v>0</v>
      </c>
      <c r="J31" s="53">
        <f t="shared" si="8"/>
        <v>0</v>
      </c>
      <c r="K31" s="53">
        <f t="shared" si="8"/>
        <v>0</v>
      </c>
      <c r="L31" s="54"/>
      <c r="M31" s="51"/>
    </row>
    <row r="32" spans="1:13" s="25" customFormat="1" ht="12.75" customHeight="1" hidden="1" thickBot="1" thickTop="1">
      <c r="A32" s="55">
        <v>10</v>
      </c>
      <c r="B32" s="56" t="s">
        <v>66</v>
      </c>
      <c r="C32" s="57">
        <v>2010</v>
      </c>
      <c r="D32" s="58">
        <f>E32</f>
        <v>0</v>
      </c>
      <c r="E32" s="58">
        <f>SUM(F32,G32,H32,I32,L32)</f>
        <v>0</v>
      </c>
      <c r="F32" s="58"/>
      <c r="G32" s="58"/>
      <c r="H32" s="58"/>
      <c r="I32" s="58"/>
      <c r="J32" s="58"/>
      <c r="K32" s="59"/>
      <c r="L32" s="264" t="s">
        <v>33</v>
      </c>
      <c r="M32" s="24"/>
    </row>
    <row r="33" spans="1:13" s="5" customFormat="1" ht="12.75" customHeight="1" hidden="1" thickBot="1" thickTop="1">
      <c r="A33" s="60"/>
      <c r="B33" s="61"/>
      <c r="C33" s="60"/>
      <c r="D33" s="61"/>
      <c r="E33" s="60"/>
      <c r="F33" s="60"/>
      <c r="G33" s="60"/>
      <c r="H33" s="60"/>
      <c r="I33" s="60"/>
      <c r="J33" s="60"/>
      <c r="K33" s="60"/>
      <c r="L33" s="264"/>
      <c r="M33" s="8"/>
    </row>
    <row r="34" spans="1:13" s="10" customFormat="1" ht="12.75" customHeight="1" hidden="1" thickBot="1" thickTop="1">
      <c r="A34" s="229" t="s">
        <v>15</v>
      </c>
      <c r="B34" s="230" t="s">
        <v>17</v>
      </c>
      <c r="C34" s="230" t="s">
        <v>18</v>
      </c>
      <c r="D34" s="231" t="s">
        <v>19</v>
      </c>
      <c r="E34" s="230" t="s">
        <v>67</v>
      </c>
      <c r="F34" s="232"/>
      <c r="G34" s="232"/>
      <c r="H34" s="232"/>
      <c r="I34" s="232"/>
      <c r="J34" s="9"/>
      <c r="K34" s="9"/>
      <c r="L34" s="264"/>
      <c r="M34" s="8"/>
    </row>
    <row r="35" spans="1:13" s="10" customFormat="1" ht="12.75" customHeight="1" hidden="1" thickBot="1" thickTop="1">
      <c r="A35" s="229"/>
      <c r="B35" s="230"/>
      <c r="C35" s="230"/>
      <c r="D35" s="231"/>
      <c r="E35" s="230"/>
      <c r="F35" s="265"/>
      <c r="G35" s="253"/>
      <c r="H35" s="253"/>
      <c r="I35" s="253"/>
      <c r="J35" s="11"/>
      <c r="K35" s="11"/>
      <c r="L35" s="264"/>
      <c r="M35" s="8"/>
    </row>
    <row r="36" spans="1:13" s="10" customFormat="1" ht="12.75" customHeight="1" hidden="1" thickBot="1" thickTop="1">
      <c r="A36" s="229"/>
      <c r="B36" s="230"/>
      <c r="C36" s="230"/>
      <c r="D36" s="231"/>
      <c r="E36" s="230"/>
      <c r="F36" s="265"/>
      <c r="G36" s="257"/>
      <c r="H36" s="257"/>
      <c r="I36" s="257"/>
      <c r="J36" s="12" t="s">
        <v>27</v>
      </c>
      <c r="K36" s="259" t="s">
        <v>28</v>
      </c>
      <c r="L36" s="264"/>
      <c r="M36" s="8"/>
    </row>
    <row r="37" spans="1:13" s="10" customFormat="1" ht="12.75" customHeight="1" hidden="1" thickBot="1" thickTop="1">
      <c r="A37" s="229"/>
      <c r="B37" s="230"/>
      <c r="C37" s="230"/>
      <c r="D37" s="231"/>
      <c r="E37" s="230"/>
      <c r="F37" s="265"/>
      <c r="G37" s="257"/>
      <c r="H37" s="257"/>
      <c r="I37" s="257"/>
      <c r="J37" s="13"/>
      <c r="K37" s="259"/>
      <c r="L37" s="264"/>
      <c r="M37" s="8"/>
    </row>
    <row r="38" spans="1:13" s="10" customFormat="1" ht="12.75" customHeight="1" hidden="1" thickBot="1" thickTop="1">
      <c r="A38" s="229"/>
      <c r="B38" s="230"/>
      <c r="C38" s="230"/>
      <c r="D38" s="231"/>
      <c r="E38" s="230"/>
      <c r="F38" s="265"/>
      <c r="G38" s="257"/>
      <c r="H38" s="257"/>
      <c r="I38" s="257"/>
      <c r="J38" s="13"/>
      <c r="K38" s="259"/>
      <c r="L38" s="264"/>
      <c r="M38" s="8"/>
    </row>
    <row r="39" spans="1:13" s="20" customFormat="1" ht="12.75" customHeight="1" hidden="1" thickBot="1" thickTop="1">
      <c r="A39" s="62">
        <v>1</v>
      </c>
      <c r="B39" s="63">
        <v>2</v>
      </c>
      <c r="C39" s="63">
        <v>3</v>
      </c>
      <c r="D39" s="64">
        <v>4</v>
      </c>
      <c r="E39" s="63">
        <v>5</v>
      </c>
      <c r="F39" s="63"/>
      <c r="G39" s="65"/>
      <c r="H39" s="65"/>
      <c r="I39" s="65"/>
      <c r="J39" s="65">
        <v>10</v>
      </c>
      <c r="K39" s="65">
        <v>10</v>
      </c>
      <c r="L39" s="264"/>
      <c r="M39" s="19"/>
    </row>
    <row r="40" spans="1:13" s="25" customFormat="1" ht="12.75" customHeight="1" hidden="1" thickBot="1" thickTop="1">
      <c r="A40" s="30">
        <v>11</v>
      </c>
      <c r="B40" s="66" t="s">
        <v>47</v>
      </c>
      <c r="C40" s="67">
        <v>2010</v>
      </c>
      <c r="D40" s="40">
        <f>E40</f>
        <v>0</v>
      </c>
      <c r="E40" s="40">
        <f>SUM(F40,G40,H40,I40,L40)</f>
        <v>0</v>
      </c>
      <c r="F40" s="40"/>
      <c r="G40" s="40"/>
      <c r="H40" s="40"/>
      <c r="I40" s="40"/>
      <c r="J40" s="40"/>
      <c r="K40" s="68"/>
      <c r="L40" s="264"/>
      <c r="M40" s="24"/>
    </row>
    <row r="41" spans="1:13" s="25" customFormat="1" ht="12.75" customHeight="1" hidden="1" thickBot="1" thickTop="1">
      <c r="A41" s="35">
        <v>12</v>
      </c>
      <c r="B41" s="66" t="s">
        <v>48</v>
      </c>
      <c r="C41" s="69">
        <v>2010</v>
      </c>
      <c r="D41" s="33">
        <f>E41</f>
        <v>0</v>
      </c>
      <c r="E41" s="40">
        <f>SUM(F41,G41,H41,I41,L41)</f>
        <v>0</v>
      </c>
      <c r="F41" s="33"/>
      <c r="G41" s="33"/>
      <c r="H41" s="33"/>
      <c r="I41" s="33"/>
      <c r="J41" s="33"/>
      <c r="K41" s="36"/>
      <c r="L41" s="264"/>
      <c r="M41" s="24"/>
    </row>
    <row r="42" spans="1:13" s="25" customFormat="1" ht="12.75" customHeight="1" hidden="1" thickBot="1">
      <c r="A42" s="260" t="s">
        <v>49</v>
      </c>
      <c r="B42" s="260"/>
      <c r="C42" s="260"/>
      <c r="D42" s="21">
        <f aca="true" t="shared" si="9" ref="D42:J42">D43</f>
        <v>0</v>
      </c>
      <c r="E42" s="21">
        <f t="shared" si="9"/>
        <v>0</v>
      </c>
      <c r="F42" s="21">
        <f t="shared" si="9"/>
        <v>0</v>
      </c>
      <c r="G42" s="22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2"/>
      <c r="L42" s="23"/>
      <c r="M42" s="24"/>
    </row>
    <row r="43" spans="1:13" s="25" customFormat="1" ht="12.75" customHeight="1" hidden="1" thickBot="1">
      <c r="A43" s="261" t="s">
        <v>50</v>
      </c>
      <c r="B43" s="261"/>
      <c r="C43" s="261"/>
      <c r="D43" s="26">
        <f aca="true" t="shared" si="10" ref="D43:J43">SUM(D44:D44)</f>
        <v>0</v>
      </c>
      <c r="E43" s="26">
        <f t="shared" si="10"/>
        <v>0</v>
      </c>
      <c r="F43" s="26">
        <f t="shared" si="10"/>
        <v>0</v>
      </c>
      <c r="G43" s="26">
        <f t="shared" si="10"/>
        <v>0</v>
      </c>
      <c r="H43" s="26">
        <f t="shared" si="10"/>
        <v>0</v>
      </c>
      <c r="I43" s="26">
        <f t="shared" si="10"/>
        <v>0</v>
      </c>
      <c r="J43" s="26">
        <f t="shared" si="10"/>
        <v>0</v>
      </c>
      <c r="K43" s="28"/>
      <c r="L43" s="29"/>
      <c r="M43" s="24"/>
    </row>
    <row r="44" spans="1:13" s="25" customFormat="1" ht="12.75" customHeight="1" hidden="1" thickBot="1">
      <c r="A44" s="70">
        <v>13</v>
      </c>
      <c r="B44" s="71" t="s">
        <v>51</v>
      </c>
      <c r="C44" s="72" t="s">
        <v>32</v>
      </c>
      <c r="D44" s="73"/>
      <c r="E44" s="73">
        <f>SUM(F44,G44,H44,I44,L44)</f>
        <v>0</v>
      </c>
      <c r="F44" s="73"/>
      <c r="G44" s="74"/>
      <c r="H44" s="73"/>
      <c r="I44" s="73"/>
      <c r="J44" s="74"/>
      <c r="K44" s="75"/>
      <c r="L44" s="48" t="s">
        <v>33</v>
      </c>
      <c r="M44" s="24"/>
    </row>
    <row r="45" spans="1:13" s="25" customFormat="1" ht="25.5" customHeight="1" thickBot="1">
      <c r="A45" s="260" t="s">
        <v>52</v>
      </c>
      <c r="B45" s="260"/>
      <c r="C45" s="260"/>
      <c r="D45" s="21">
        <f>D46+D48</f>
        <v>144697</v>
      </c>
      <c r="E45" s="21">
        <f aca="true" t="shared" si="11" ref="E45:J45">E46+E48</f>
        <v>21981</v>
      </c>
      <c r="F45" s="21">
        <f t="shared" si="11"/>
        <v>0</v>
      </c>
      <c r="G45" s="21">
        <f t="shared" si="11"/>
        <v>21981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/>
      <c r="L45" s="76"/>
      <c r="M45" s="24"/>
    </row>
    <row r="46" spans="1:13" s="136" customFormat="1" ht="22.5" customHeight="1" thickBot="1">
      <c r="A46" s="269" t="s">
        <v>275</v>
      </c>
      <c r="B46" s="270"/>
      <c r="C46" s="270"/>
      <c r="D46" s="214">
        <f aca="true" t="shared" si="12" ref="D46:I46">D47</f>
        <v>130697</v>
      </c>
      <c r="E46" s="214">
        <f t="shared" si="12"/>
        <v>7981</v>
      </c>
      <c r="F46" s="214">
        <f t="shared" si="12"/>
        <v>0</v>
      </c>
      <c r="G46" s="214">
        <f t="shared" si="12"/>
        <v>7981</v>
      </c>
      <c r="H46" s="214">
        <f t="shared" si="12"/>
        <v>0</v>
      </c>
      <c r="I46" s="214">
        <f t="shared" si="12"/>
        <v>0</v>
      </c>
      <c r="J46" s="214"/>
      <c r="K46" s="215"/>
      <c r="L46" s="226" t="s">
        <v>35</v>
      </c>
      <c r="M46" s="135"/>
    </row>
    <row r="47" spans="1:13" s="136" customFormat="1" ht="36" customHeight="1" thickBot="1" thickTop="1">
      <c r="A47" s="216">
        <v>12</v>
      </c>
      <c r="B47" s="217" t="s">
        <v>276</v>
      </c>
      <c r="C47" s="218" t="s">
        <v>32</v>
      </c>
      <c r="D47" s="139">
        <f>122716+G47</f>
        <v>130697</v>
      </c>
      <c r="E47" s="219">
        <f>SUM(F47,G47,H47,I47)</f>
        <v>7981</v>
      </c>
      <c r="F47" s="139"/>
      <c r="G47" s="220">
        <v>7981</v>
      </c>
      <c r="H47" s="139"/>
      <c r="I47" s="139"/>
      <c r="J47" s="219">
        <v>26400</v>
      </c>
      <c r="K47" s="221" t="s">
        <v>277</v>
      </c>
      <c r="L47" s="227"/>
      <c r="M47" s="135"/>
    </row>
    <row r="48" spans="1:13" s="25" customFormat="1" ht="22.5" customHeight="1" thickBot="1">
      <c r="A48" s="268" t="s">
        <v>68</v>
      </c>
      <c r="B48" s="268"/>
      <c r="C48" s="268"/>
      <c r="D48" s="27">
        <f>SUM(D56:D57)</f>
        <v>14000</v>
      </c>
      <c r="E48" s="27">
        <f>SUM(E56:E57)</f>
        <v>14000</v>
      </c>
      <c r="F48" s="27">
        <f>SUM(F56:F57)</f>
        <v>0</v>
      </c>
      <c r="G48" s="27">
        <f>SUM(G56:G57)</f>
        <v>14000</v>
      </c>
      <c r="H48" s="27">
        <f>H56</f>
        <v>0</v>
      </c>
      <c r="I48" s="27">
        <f>I56</f>
        <v>0</v>
      </c>
      <c r="J48" s="27"/>
      <c r="K48" s="77"/>
      <c r="L48" s="78"/>
      <c r="M48" s="24"/>
    </row>
    <row r="49" spans="2:13" s="5" customFormat="1" ht="12" customHeight="1" thickBot="1" thickTop="1">
      <c r="B49" s="6"/>
      <c r="D49" s="6"/>
      <c r="K49" s="60"/>
      <c r="L49" s="92"/>
      <c r="M49" s="8"/>
    </row>
    <row r="50" spans="1:13" s="10" customFormat="1" ht="14.25" customHeight="1" thickBot="1">
      <c r="A50" s="274" t="s">
        <v>15</v>
      </c>
      <c r="B50" s="266" t="s">
        <v>17</v>
      </c>
      <c r="C50" s="266" t="s">
        <v>18</v>
      </c>
      <c r="D50" s="285" t="s">
        <v>19</v>
      </c>
      <c r="E50" s="266" t="s">
        <v>61</v>
      </c>
      <c r="F50" s="267" t="s">
        <v>20</v>
      </c>
      <c r="G50" s="267"/>
      <c r="H50" s="267"/>
      <c r="I50" s="267"/>
      <c r="J50" s="93"/>
      <c r="K50" s="93"/>
      <c r="L50" s="283" t="s">
        <v>21</v>
      </c>
      <c r="M50" s="8"/>
    </row>
    <row r="51" spans="1:13" s="10" customFormat="1" ht="14.25" customHeight="1" thickBot="1">
      <c r="A51" s="275"/>
      <c r="B51" s="230"/>
      <c r="C51" s="230"/>
      <c r="D51" s="231"/>
      <c r="E51" s="230"/>
      <c r="F51" s="234" t="s">
        <v>22</v>
      </c>
      <c r="G51" s="253" t="s">
        <v>23</v>
      </c>
      <c r="H51" s="253"/>
      <c r="I51" s="253"/>
      <c r="J51" s="11"/>
      <c r="K51" s="11"/>
      <c r="L51" s="284"/>
      <c r="M51" s="8"/>
    </row>
    <row r="52" spans="1:13" s="10" customFormat="1" ht="14.25" customHeight="1" thickBot="1">
      <c r="A52" s="275"/>
      <c r="B52" s="230"/>
      <c r="C52" s="230"/>
      <c r="D52" s="231"/>
      <c r="E52" s="230"/>
      <c r="F52" s="234"/>
      <c r="G52" s="257" t="s">
        <v>24</v>
      </c>
      <c r="H52" s="257" t="s">
        <v>25</v>
      </c>
      <c r="I52" s="258" t="s">
        <v>26</v>
      </c>
      <c r="J52" s="12" t="s">
        <v>27</v>
      </c>
      <c r="K52" s="259" t="s">
        <v>28</v>
      </c>
      <c r="L52" s="284"/>
      <c r="M52" s="8"/>
    </row>
    <row r="53" spans="1:13" s="10" customFormat="1" ht="14.25" customHeight="1" thickBot="1">
      <c r="A53" s="275"/>
      <c r="B53" s="230"/>
      <c r="C53" s="230"/>
      <c r="D53" s="231"/>
      <c r="E53" s="230"/>
      <c r="F53" s="234"/>
      <c r="G53" s="257"/>
      <c r="H53" s="257"/>
      <c r="I53" s="258"/>
      <c r="J53" s="13"/>
      <c r="K53" s="259"/>
      <c r="L53" s="284"/>
      <c r="M53" s="8"/>
    </row>
    <row r="54" spans="1:13" s="10" customFormat="1" ht="15" customHeight="1">
      <c r="A54" s="275"/>
      <c r="B54" s="230"/>
      <c r="C54" s="230"/>
      <c r="D54" s="231"/>
      <c r="E54" s="230"/>
      <c r="F54" s="234"/>
      <c r="G54" s="257"/>
      <c r="H54" s="257"/>
      <c r="I54" s="258"/>
      <c r="J54" s="13"/>
      <c r="K54" s="259"/>
      <c r="L54" s="284"/>
      <c r="M54" s="8"/>
    </row>
    <row r="55" spans="1:13" s="20" customFormat="1" ht="10.5" customHeight="1">
      <c r="A55" s="94">
        <v>1</v>
      </c>
      <c r="B55" s="15">
        <v>2</v>
      </c>
      <c r="C55" s="95">
        <v>3</v>
      </c>
      <c r="D55" s="96">
        <v>4</v>
      </c>
      <c r="E55" s="95">
        <v>5</v>
      </c>
      <c r="F55" s="95">
        <v>6</v>
      </c>
      <c r="G55" s="97">
        <v>7</v>
      </c>
      <c r="H55" s="97">
        <v>8</v>
      </c>
      <c r="I55" s="97">
        <v>9</v>
      </c>
      <c r="J55" s="97">
        <v>10</v>
      </c>
      <c r="K55" s="97">
        <v>10</v>
      </c>
      <c r="L55" s="98">
        <v>11</v>
      </c>
      <c r="M55" s="19"/>
    </row>
    <row r="56" spans="1:13" s="25" customFormat="1" ht="27" customHeight="1">
      <c r="A56" s="30">
        <v>13</v>
      </c>
      <c r="B56" s="31" t="s">
        <v>69</v>
      </c>
      <c r="C56" s="79">
        <v>2011</v>
      </c>
      <c r="D56" s="40">
        <f>E56</f>
        <v>5500</v>
      </c>
      <c r="E56" s="40">
        <f>SUM(F56,G56,H56,I56)</f>
        <v>5500</v>
      </c>
      <c r="F56" s="40"/>
      <c r="G56" s="41">
        <v>5500</v>
      </c>
      <c r="H56" s="40"/>
      <c r="I56" s="40"/>
      <c r="J56" s="40">
        <v>26400</v>
      </c>
      <c r="K56" s="80"/>
      <c r="L56" s="282" t="s">
        <v>33</v>
      </c>
      <c r="M56" s="24"/>
    </row>
    <row r="57" spans="1:13" s="25" customFormat="1" ht="27" customHeight="1" thickBot="1">
      <c r="A57" s="81">
        <v>14</v>
      </c>
      <c r="B57" s="82" t="s">
        <v>70</v>
      </c>
      <c r="C57" s="83">
        <v>2011</v>
      </c>
      <c r="D57" s="84">
        <f>E57</f>
        <v>8500</v>
      </c>
      <c r="E57" s="84">
        <f>SUM(F57,G57,H57,I57)</f>
        <v>8500</v>
      </c>
      <c r="F57" s="84"/>
      <c r="G57" s="85">
        <v>8500</v>
      </c>
      <c r="H57" s="84"/>
      <c r="I57" s="84"/>
      <c r="J57" s="84">
        <v>26400</v>
      </c>
      <c r="K57" s="86"/>
      <c r="L57" s="282"/>
      <c r="M57" s="24"/>
    </row>
    <row r="58" spans="1:13" s="52" customFormat="1" ht="27" customHeight="1" thickBot="1">
      <c r="A58" s="271" t="s">
        <v>53</v>
      </c>
      <c r="B58" s="272"/>
      <c r="C58" s="272"/>
      <c r="D58" s="87">
        <f aca="true" t="shared" si="13" ref="D58:I58">D59+D69</f>
        <v>852210</v>
      </c>
      <c r="E58" s="87">
        <f t="shared" si="13"/>
        <v>113039</v>
      </c>
      <c r="F58" s="87">
        <f t="shared" si="13"/>
        <v>0</v>
      </c>
      <c r="G58" s="87">
        <f t="shared" si="13"/>
        <v>113039</v>
      </c>
      <c r="H58" s="87">
        <f t="shared" si="13"/>
        <v>0</v>
      </c>
      <c r="I58" s="87">
        <f t="shared" si="13"/>
        <v>0</v>
      </c>
      <c r="J58" s="87">
        <f>J59</f>
        <v>0</v>
      </c>
      <c r="K58" s="87">
        <f>K59</f>
        <v>0</v>
      </c>
      <c r="L58" s="88"/>
      <c r="M58" s="51"/>
    </row>
    <row r="59" spans="1:13" s="52" customFormat="1" ht="18.75" customHeight="1" thickBot="1">
      <c r="A59" s="273" t="s">
        <v>54</v>
      </c>
      <c r="B59" s="273"/>
      <c r="C59" s="273"/>
      <c r="D59" s="89">
        <f>SUM(D60:D68)</f>
        <v>833510</v>
      </c>
      <c r="E59" s="89">
        <f aca="true" t="shared" si="14" ref="E59:K59">SUM(E60:E68)</f>
        <v>94339</v>
      </c>
      <c r="F59" s="89">
        <f t="shared" si="14"/>
        <v>0</v>
      </c>
      <c r="G59" s="89">
        <f t="shared" si="14"/>
        <v>94339</v>
      </c>
      <c r="H59" s="89">
        <f t="shared" si="14"/>
        <v>0</v>
      </c>
      <c r="I59" s="89">
        <f t="shared" si="14"/>
        <v>0</v>
      </c>
      <c r="J59" s="89">
        <f t="shared" si="14"/>
        <v>0</v>
      </c>
      <c r="K59" s="89">
        <f t="shared" si="14"/>
        <v>0</v>
      </c>
      <c r="L59" s="90"/>
      <c r="M59" s="51"/>
    </row>
    <row r="60" spans="1:13" s="136" customFormat="1" ht="24.75" customHeight="1" thickTop="1">
      <c r="A60" s="130">
        <v>15</v>
      </c>
      <c r="B60" s="131" t="s">
        <v>92</v>
      </c>
      <c r="C60" s="142" t="s">
        <v>6</v>
      </c>
      <c r="D60" s="133">
        <v>515500</v>
      </c>
      <c r="E60" s="139">
        <f>G60</f>
        <v>8930</v>
      </c>
      <c r="F60" s="140"/>
      <c r="G60" s="133">
        <v>8930</v>
      </c>
      <c r="H60" s="133"/>
      <c r="I60" s="133"/>
      <c r="J60" s="133"/>
      <c r="K60" s="143"/>
      <c r="L60" s="250" t="s">
        <v>33</v>
      </c>
      <c r="M60" s="135"/>
    </row>
    <row r="61" spans="1:13" s="25" customFormat="1" ht="27.75" customHeight="1">
      <c r="A61" s="30">
        <v>16</v>
      </c>
      <c r="B61" s="31" t="s">
        <v>71</v>
      </c>
      <c r="C61" s="67">
        <v>2011</v>
      </c>
      <c r="D61" s="40">
        <f>E61</f>
        <v>4000</v>
      </c>
      <c r="E61" s="40">
        <f>SUM(F61,G61,H61,I61,L60)</f>
        <v>4000</v>
      </c>
      <c r="F61" s="40"/>
      <c r="G61" s="40">
        <v>4000</v>
      </c>
      <c r="H61" s="40"/>
      <c r="I61" s="40"/>
      <c r="J61" s="40"/>
      <c r="K61" s="68"/>
      <c r="L61" s="251"/>
      <c r="M61" s="24"/>
    </row>
    <row r="62" spans="1:13" s="25" customFormat="1" ht="24" customHeight="1">
      <c r="A62" s="35">
        <v>17</v>
      </c>
      <c r="B62" s="31" t="s">
        <v>214</v>
      </c>
      <c r="C62" s="69" t="s">
        <v>40</v>
      </c>
      <c r="D62" s="40">
        <v>267000</v>
      </c>
      <c r="E62" s="40">
        <f aca="true" t="shared" si="15" ref="E62:E67">SUM(F62,G62,H62,I62,L62)</f>
        <v>34399</v>
      </c>
      <c r="F62" s="33"/>
      <c r="G62" s="33">
        <f>5599+13200+600+15000</f>
        <v>34399</v>
      </c>
      <c r="H62" s="33"/>
      <c r="I62" s="33"/>
      <c r="J62" s="33"/>
      <c r="K62" s="36"/>
      <c r="L62" s="251"/>
      <c r="M62" s="24"/>
    </row>
    <row r="63" spans="1:13" s="25" customFormat="1" ht="29.25" customHeight="1">
      <c r="A63" s="35">
        <v>18</v>
      </c>
      <c r="B63" s="31" t="s">
        <v>72</v>
      </c>
      <c r="C63" s="69">
        <v>2011</v>
      </c>
      <c r="D63" s="40">
        <f aca="true" t="shared" si="16" ref="D63:D68">E63</f>
        <v>5400</v>
      </c>
      <c r="E63" s="40">
        <f t="shared" si="15"/>
        <v>5400</v>
      </c>
      <c r="F63" s="33"/>
      <c r="G63" s="33">
        <v>5400</v>
      </c>
      <c r="H63" s="33"/>
      <c r="I63" s="33"/>
      <c r="J63" s="33"/>
      <c r="K63" s="91"/>
      <c r="L63" s="251"/>
      <c r="M63" s="24"/>
    </row>
    <row r="64" spans="1:13" s="25" customFormat="1" ht="29.25" customHeight="1">
      <c r="A64" s="99">
        <v>19</v>
      </c>
      <c r="B64" s="31" t="s">
        <v>73</v>
      </c>
      <c r="C64" s="67">
        <v>2011</v>
      </c>
      <c r="D64" s="40">
        <f t="shared" si="16"/>
        <v>6075</v>
      </c>
      <c r="E64" s="40">
        <f t="shared" si="15"/>
        <v>6075</v>
      </c>
      <c r="F64" s="40"/>
      <c r="G64" s="40">
        <v>6075</v>
      </c>
      <c r="H64" s="40"/>
      <c r="I64" s="40"/>
      <c r="J64" s="40"/>
      <c r="K64" s="68"/>
      <c r="L64" s="251"/>
      <c r="M64" s="24"/>
    </row>
    <row r="65" spans="1:13" s="25" customFormat="1" ht="29.25" customHeight="1">
      <c r="A65" s="99">
        <v>20</v>
      </c>
      <c r="B65" s="31" t="s">
        <v>74</v>
      </c>
      <c r="C65" s="67">
        <v>2011</v>
      </c>
      <c r="D65" s="40">
        <f t="shared" si="16"/>
        <v>18200</v>
      </c>
      <c r="E65" s="40">
        <f t="shared" si="15"/>
        <v>18200</v>
      </c>
      <c r="F65" s="40"/>
      <c r="G65" s="40">
        <v>18200</v>
      </c>
      <c r="H65" s="40"/>
      <c r="I65" s="40"/>
      <c r="J65" s="40"/>
      <c r="K65" s="68"/>
      <c r="L65" s="251"/>
      <c r="M65" s="24"/>
    </row>
    <row r="66" spans="1:13" s="25" customFormat="1" ht="27.75" customHeight="1">
      <c r="A66" s="100">
        <v>21</v>
      </c>
      <c r="B66" s="31" t="s">
        <v>75</v>
      </c>
      <c r="C66" s="67">
        <v>2011</v>
      </c>
      <c r="D66" s="40">
        <f t="shared" si="16"/>
        <v>7240</v>
      </c>
      <c r="E66" s="40">
        <f t="shared" si="15"/>
        <v>7240</v>
      </c>
      <c r="F66" s="40"/>
      <c r="G66" s="40">
        <v>7240</v>
      </c>
      <c r="H66" s="40"/>
      <c r="I66" s="40"/>
      <c r="J66" s="40"/>
      <c r="K66" s="68"/>
      <c r="L66" s="251"/>
      <c r="M66" s="24"/>
    </row>
    <row r="67" spans="1:13" s="25" customFormat="1" ht="27.75" customHeight="1">
      <c r="A67" s="100">
        <v>22</v>
      </c>
      <c r="B67" s="31" t="s">
        <v>76</v>
      </c>
      <c r="C67" s="67">
        <v>2011</v>
      </c>
      <c r="D67" s="40">
        <f t="shared" si="16"/>
        <v>5095</v>
      </c>
      <c r="E67" s="40">
        <f t="shared" si="15"/>
        <v>5095</v>
      </c>
      <c r="F67" s="40"/>
      <c r="G67" s="40">
        <v>5095</v>
      </c>
      <c r="H67" s="40"/>
      <c r="I67" s="40"/>
      <c r="J67" s="40"/>
      <c r="K67" s="68"/>
      <c r="L67" s="251"/>
      <c r="M67" s="24"/>
    </row>
    <row r="68" spans="1:13" s="136" customFormat="1" ht="24.75" customHeight="1" thickBot="1">
      <c r="A68" s="130">
        <v>23</v>
      </c>
      <c r="B68" s="131" t="s">
        <v>278</v>
      </c>
      <c r="C68" s="142">
        <v>2011</v>
      </c>
      <c r="D68" s="133">
        <f t="shared" si="16"/>
        <v>5000</v>
      </c>
      <c r="E68" s="139">
        <f>G68</f>
        <v>5000</v>
      </c>
      <c r="F68" s="140"/>
      <c r="G68" s="133">
        <v>5000</v>
      </c>
      <c r="H68" s="133"/>
      <c r="I68" s="133"/>
      <c r="J68" s="133"/>
      <c r="K68" s="143"/>
      <c r="L68" s="252"/>
      <c r="M68" s="135"/>
    </row>
    <row r="69" spans="1:13" s="52" customFormat="1" ht="18.75" customHeight="1" thickBot="1">
      <c r="A69" s="277" t="s">
        <v>56</v>
      </c>
      <c r="B69" s="263"/>
      <c r="C69" s="263"/>
      <c r="D69" s="53">
        <f aca="true" t="shared" si="17" ref="D69:K69">SUM(D70:D73)</f>
        <v>18700</v>
      </c>
      <c r="E69" s="53">
        <f t="shared" si="17"/>
        <v>18700</v>
      </c>
      <c r="F69" s="53">
        <f t="shared" si="17"/>
        <v>0</v>
      </c>
      <c r="G69" s="53">
        <f t="shared" si="17"/>
        <v>18700</v>
      </c>
      <c r="H69" s="53">
        <f t="shared" si="17"/>
        <v>0</v>
      </c>
      <c r="I69" s="53">
        <f t="shared" si="17"/>
        <v>0</v>
      </c>
      <c r="J69" s="53">
        <f t="shared" si="17"/>
        <v>0</v>
      </c>
      <c r="K69" s="53">
        <f t="shared" si="17"/>
        <v>0</v>
      </c>
      <c r="L69" s="101"/>
      <c r="M69" s="51"/>
    </row>
    <row r="70" spans="1:13" s="52" customFormat="1" ht="26.25" customHeight="1" thickBot="1" thickTop="1">
      <c r="A70" s="144">
        <v>24</v>
      </c>
      <c r="B70" s="56" t="s">
        <v>77</v>
      </c>
      <c r="C70" s="102">
        <v>2011</v>
      </c>
      <c r="D70" s="103">
        <f>E70</f>
        <v>4000</v>
      </c>
      <c r="E70" s="40">
        <f>SUM(F70,G70,H70,I70,L70)</f>
        <v>4000</v>
      </c>
      <c r="F70" s="103"/>
      <c r="G70" s="104">
        <v>4000</v>
      </c>
      <c r="H70" s="103"/>
      <c r="I70" s="105"/>
      <c r="J70" s="105"/>
      <c r="K70" s="105"/>
      <c r="L70" s="278" t="s">
        <v>33</v>
      </c>
      <c r="M70" s="51"/>
    </row>
    <row r="71" spans="1:13" s="25" customFormat="1" ht="27.75" customHeight="1" thickBot="1" thickTop="1">
      <c r="A71" s="100">
        <v>25</v>
      </c>
      <c r="B71" s="66" t="s">
        <v>78</v>
      </c>
      <c r="C71" s="67">
        <v>2011</v>
      </c>
      <c r="D71" s="40">
        <f>E71</f>
        <v>7000</v>
      </c>
      <c r="E71" s="40">
        <f>SUM(F71,G71,H71,I71,L71)</f>
        <v>7000</v>
      </c>
      <c r="F71" s="40"/>
      <c r="G71" s="40">
        <v>7000</v>
      </c>
      <c r="H71" s="40"/>
      <c r="I71" s="40"/>
      <c r="J71" s="40"/>
      <c r="K71" s="68"/>
      <c r="L71" s="278"/>
      <c r="M71" s="24"/>
    </row>
    <row r="72" spans="1:13" s="25" customFormat="1" ht="27.75" customHeight="1" thickBot="1" thickTop="1">
      <c r="A72" s="100">
        <v>26</v>
      </c>
      <c r="B72" s="66" t="s">
        <v>79</v>
      </c>
      <c r="C72" s="67">
        <v>2011</v>
      </c>
      <c r="D72" s="40">
        <f>E72</f>
        <v>4200</v>
      </c>
      <c r="E72" s="40">
        <f>SUM(F72,G72,H72,I72,L72)</f>
        <v>4200</v>
      </c>
      <c r="F72" s="40"/>
      <c r="G72" s="40">
        <v>4200</v>
      </c>
      <c r="H72" s="40"/>
      <c r="I72" s="40"/>
      <c r="J72" s="40"/>
      <c r="K72" s="68"/>
      <c r="L72" s="278"/>
      <c r="M72" s="24"/>
    </row>
    <row r="73" spans="1:13" s="25" customFormat="1" ht="27.75" customHeight="1" thickBot="1" thickTop="1">
      <c r="A73" s="100">
        <v>27</v>
      </c>
      <c r="B73" s="66" t="s">
        <v>80</v>
      </c>
      <c r="C73" s="67">
        <v>2011</v>
      </c>
      <c r="D73" s="40">
        <f>E73</f>
        <v>3500</v>
      </c>
      <c r="E73" s="40">
        <f>SUM(F73,G73,H73,I73,L73)</f>
        <v>3500</v>
      </c>
      <c r="F73" s="40"/>
      <c r="G73" s="40">
        <f>5000-1500</f>
        <v>3500</v>
      </c>
      <c r="H73" s="40"/>
      <c r="I73" s="40"/>
      <c r="J73" s="40"/>
      <c r="K73" s="68"/>
      <c r="L73" s="278"/>
      <c r="M73" s="24"/>
    </row>
    <row r="74" spans="1:13" s="25" customFormat="1" ht="12.75" customHeight="1" hidden="1">
      <c r="A74" s="279" t="s">
        <v>57</v>
      </c>
      <c r="B74" s="260"/>
      <c r="C74" s="260"/>
      <c r="D74" s="21">
        <f aca="true" t="shared" si="18" ref="D74:J74">D75</f>
        <v>0</v>
      </c>
      <c r="E74" s="21">
        <f t="shared" si="18"/>
        <v>0</v>
      </c>
      <c r="F74" s="21">
        <f t="shared" si="18"/>
        <v>0</v>
      </c>
      <c r="G74" s="21">
        <f t="shared" si="18"/>
        <v>0</v>
      </c>
      <c r="H74" s="21">
        <f t="shared" si="18"/>
        <v>0</v>
      </c>
      <c r="I74" s="21">
        <f t="shared" si="18"/>
        <v>0</v>
      </c>
      <c r="J74" s="21">
        <f t="shared" si="18"/>
        <v>0</v>
      </c>
      <c r="K74" s="21"/>
      <c r="L74" s="106"/>
      <c r="M74" s="24"/>
    </row>
    <row r="75" spans="1:13" s="25" customFormat="1" ht="12.75" customHeight="1" hidden="1">
      <c r="A75" s="280" t="s">
        <v>58</v>
      </c>
      <c r="B75" s="261"/>
      <c r="C75" s="261"/>
      <c r="D75" s="26">
        <f aca="true" t="shared" si="19" ref="D75:I75">D76</f>
        <v>0</v>
      </c>
      <c r="E75" s="26">
        <f t="shared" si="19"/>
        <v>0</v>
      </c>
      <c r="F75" s="26">
        <f t="shared" si="19"/>
        <v>0</v>
      </c>
      <c r="G75" s="26">
        <f t="shared" si="19"/>
        <v>0</v>
      </c>
      <c r="H75" s="26">
        <f t="shared" si="19"/>
        <v>0</v>
      </c>
      <c r="I75" s="26">
        <f t="shared" si="19"/>
        <v>0</v>
      </c>
      <c r="J75" s="26"/>
      <c r="K75" s="107"/>
      <c r="L75" s="281" t="s">
        <v>33</v>
      </c>
      <c r="M75" s="24"/>
    </row>
    <row r="76" spans="1:13" s="25" customFormat="1" ht="12.75" customHeight="1" hidden="1">
      <c r="A76" s="108">
        <v>14</v>
      </c>
      <c r="B76" s="31" t="s">
        <v>81</v>
      </c>
      <c r="C76" s="79">
        <v>2010</v>
      </c>
      <c r="D76" s="40">
        <f>E76</f>
        <v>0</v>
      </c>
      <c r="E76" s="73"/>
      <c r="F76" s="40"/>
      <c r="G76" s="41"/>
      <c r="H76" s="40"/>
      <c r="I76" s="40"/>
      <c r="J76" s="73">
        <v>26400</v>
      </c>
      <c r="K76" s="80"/>
      <c r="L76" s="281"/>
      <c r="M76" s="24"/>
    </row>
    <row r="77" spans="1:13" s="25" customFormat="1" ht="22.5" customHeight="1" thickBot="1">
      <c r="A77" s="109"/>
      <c r="B77" s="276" t="s">
        <v>59</v>
      </c>
      <c r="C77" s="276"/>
      <c r="D77" s="110">
        <f aca="true" t="shared" si="20" ref="D77:I77">D9+D15+D22+D42+D45+D58+D25+D30+D74</f>
        <v>5558643.92</v>
      </c>
      <c r="E77" s="110">
        <f t="shared" si="20"/>
        <v>2713626</v>
      </c>
      <c r="F77" s="110">
        <f t="shared" si="20"/>
        <v>651823</v>
      </c>
      <c r="G77" s="110">
        <f t="shared" si="20"/>
        <v>411433</v>
      </c>
      <c r="H77" s="110">
        <f t="shared" si="20"/>
        <v>672158</v>
      </c>
      <c r="I77" s="110">
        <f t="shared" si="20"/>
        <v>978212</v>
      </c>
      <c r="J77" s="110" t="e">
        <f>J9+J15+J22+J42+J45+J58</f>
        <v>#REF!</v>
      </c>
      <c r="K77" s="110">
        <f>K9+K15+K22+K42+K45+K58</f>
        <v>0</v>
      </c>
      <c r="L77" s="111"/>
      <c r="M77" s="24"/>
    </row>
    <row r="78" spans="1:12" s="113" customFormat="1" ht="14.25" customHeight="1">
      <c r="A78" s="112"/>
      <c r="B78" s="5"/>
      <c r="C78" s="5"/>
      <c r="H78" s="6"/>
      <c r="I78" s="6"/>
      <c r="J78" s="5"/>
      <c r="K78" s="5"/>
      <c r="L78" s="114"/>
    </row>
    <row r="79" spans="5:11" ht="18.75" customHeight="1">
      <c r="E79" s="116"/>
      <c r="H79" s="116"/>
      <c r="I79" s="117"/>
      <c r="K79" s="118"/>
    </row>
    <row r="80" ht="18.75" customHeight="1">
      <c r="E80" s="116"/>
    </row>
    <row r="81" spans="4:7" ht="18.75" customHeight="1">
      <c r="D81" s="6"/>
      <c r="E81" s="6"/>
      <c r="F81" s="119"/>
      <c r="G81" s="119"/>
    </row>
  </sheetData>
  <mergeCells count="71">
    <mergeCell ref="L56:L57"/>
    <mergeCell ref="L17:L21"/>
    <mergeCell ref="A28:C28"/>
    <mergeCell ref="L50:L54"/>
    <mergeCell ref="K52:K54"/>
    <mergeCell ref="G51:I51"/>
    <mergeCell ref="G52:G54"/>
    <mergeCell ref="H52:H54"/>
    <mergeCell ref="I52:I54"/>
    <mergeCell ref="D50:D54"/>
    <mergeCell ref="B77:C77"/>
    <mergeCell ref="A69:C69"/>
    <mergeCell ref="L70:L73"/>
    <mergeCell ref="A74:C74"/>
    <mergeCell ref="A75:C75"/>
    <mergeCell ref="L75:L76"/>
    <mergeCell ref="A58:C58"/>
    <mergeCell ref="A59:C59"/>
    <mergeCell ref="A50:A54"/>
    <mergeCell ref="B50:B54"/>
    <mergeCell ref="C50:C54"/>
    <mergeCell ref="E50:E54"/>
    <mergeCell ref="F50:I50"/>
    <mergeCell ref="F51:F54"/>
    <mergeCell ref="A42:C42"/>
    <mergeCell ref="A43:C43"/>
    <mergeCell ref="A45:C45"/>
    <mergeCell ref="A48:C48"/>
    <mergeCell ref="A46:C46"/>
    <mergeCell ref="G36:G38"/>
    <mergeCell ref="H36:H38"/>
    <mergeCell ref="I36:I38"/>
    <mergeCell ref="K36:K38"/>
    <mergeCell ref="A31:C31"/>
    <mergeCell ref="L32:L41"/>
    <mergeCell ref="A34:A38"/>
    <mergeCell ref="B34:B38"/>
    <mergeCell ref="C34:C38"/>
    <mergeCell ref="D34:D38"/>
    <mergeCell ref="E34:E38"/>
    <mergeCell ref="F34:I34"/>
    <mergeCell ref="F35:F38"/>
    <mergeCell ref="G35:I35"/>
    <mergeCell ref="A23:C23"/>
    <mergeCell ref="A25:C25"/>
    <mergeCell ref="A26:C26"/>
    <mergeCell ref="A30:C30"/>
    <mergeCell ref="A15:C15"/>
    <mergeCell ref="A16:C16"/>
    <mergeCell ref="A22:C22"/>
    <mergeCell ref="A9:C9"/>
    <mergeCell ref="A10:C10"/>
    <mergeCell ref="F4:F7"/>
    <mergeCell ref="G4:I4"/>
    <mergeCell ref="L11:L12"/>
    <mergeCell ref="K13:K14"/>
    <mergeCell ref="L13:L14"/>
    <mergeCell ref="G5:G7"/>
    <mergeCell ref="H5:H7"/>
    <mergeCell ref="I5:I7"/>
    <mergeCell ref="K5:K7"/>
    <mergeCell ref="L60:L68"/>
    <mergeCell ref="L46:L47"/>
    <mergeCell ref="A1:L1"/>
    <mergeCell ref="A3:A7"/>
    <mergeCell ref="B3:B7"/>
    <mergeCell ref="C3:C7"/>
    <mergeCell ref="D3:D7"/>
    <mergeCell ref="E3:E7"/>
    <mergeCell ref="F3:I3"/>
    <mergeCell ref="L3:L7"/>
  </mergeCells>
  <printOptions horizontalCentered="1"/>
  <pageMargins left="0.1968503937007874" right="0.15748031496062992" top="0.76" bottom="0.31496062992125984" header="0.2362204724409449" footer="0.11811023622047245"/>
  <pageSetup fitToHeight="2" fitToWidth="1" horizontalDpi="300" verticalDpi="300" orientation="landscape" paperSize="9" scale="83" r:id="rId1"/>
  <headerFooter alignWithMargins="0">
    <oddHeader>&amp;R&amp;"Arial CE,Pogrubiony"&amp;9Załącznik Nr &amp;A&amp;"Arial CE,Standardowy"
do Uchwały Nr  V/35/2011
Rady Gminy Miłkowice
z dnia 22 lutego 2011r.</oddHeader>
    <oddFooter>&amp;C&amp;"Arial,Normalny"&amp;8Strona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="90" zoomScaleNormal="90" workbookViewId="0" topLeftCell="A19">
      <selection activeCell="I32" sqref="I32"/>
    </sheetView>
  </sheetViews>
  <sheetFormatPr defaultColWidth="9.00390625" defaultRowHeight="12.75"/>
  <cols>
    <col min="1" max="1" width="3.75390625" style="120" customWidth="1"/>
    <col min="2" max="2" width="7.625" style="120" customWidth="1"/>
    <col min="3" max="3" width="9.25390625" style="120" customWidth="1"/>
    <col min="4" max="4" width="18.375" style="120" customWidth="1"/>
    <col min="5" max="5" width="22.75390625" style="120" customWidth="1"/>
    <col min="6" max="6" width="26.375" style="120" customWidth="1"/>
    <col min="7" max="7" width="11.125" style="120" customWidth="1"/>
    <col min="8" max="8" width="1.875" style="120" customWidth="1"/>
    <col min="9" max="9" width="13.125" style="120" customWidth="1"/>
    <col min="10" max="16384" width="8.625" style="120" customWidth="1"/>
  </cols>
  <sheetData>
    <row r="1" spans="1:7" ht="33.75" customHeight="1">
      <c r="A1" s="286" t="s">
        <v>112</v>
      </c>
      <c r="B1" s="286"/>
      <c r="C1" s="286"/>
      <c r="D1" s="286"/>
      <c r="E1" s="286"/>
      <c r="F1" s="286"/>
      <c r="G1" s="286"/>
    </row>
    <row r="2" ht="10.5" customHeight="1">
      <c r="G2" s="145" t="s">
        <v>16</v>
      </c>
    </row>
    <row r="3" spans="1:7" ht="22.5" customHeight="1">
      <c r="A3" s="121" t="s">
        <v>15</v>
      </c>
      <c r="B3" s="121" t="s">
        <v>7</v>
      </c>
      <c r="C3" s="121" t="s">
        <v>8</v>
      </c>
      <c r="D3" s="121" t="s">
        <v>4</v>
      </c>
      <c r="E3" s="121" t="s">
        <v>93</v>
      </c>
      <c r="F3" s="121" t="s">
        <v>94</v>
      </c>
      <c r="G3" s="123" t="s">
        <v>95</v>
      </c>
    </row>
    <row r="4" spans="1:7" ht="7.5" customHeight="1">
      <c r="A4" s="146">
        <v>1</v>
      </c>
      <c r="B4" s="146">
        <v>2</v>
      </c>
      <c r="C4" s="146">
        <v>3</v>
      </c>
      <c r="D4" s="146"/>
      <c r="E4" s="146">
        <v>4</v>
      </c>
      <c r="F4" s="146">
        <v>5</v>
      </c>
      <c r="G4" s="146">
        <v>6</v>
      </c>
    </row>
    <row r="5" spans="1:7" ht="15" customHeight="1">
      <c r="A5" s="147" t="s">
        <v>113</v>
      </c>
      <c r="B5" s="148"/>
      <c r="C5" s="148"/>
      <c r="D5" s="148"/>
      <c r="E5" s="148"/>
      <c r="F5" s="148"/>
      <c r="G5" s="149">
        <f>G6</f>
        <v>972254</v>
      </c>
    </row>
    <row r="6" spans="1:7" ht="15.75" customHeight="1">
      <c r="A6" s="150" t="s">
        <v>114</v>
      </c>
      <c r="B6" s="151"/>
      <c r="C6" s="151"/>
      <c r="D6" s="151"/>
      <c r="E6" s="151"/>
      <c r="F6" s="151"/>
      <c r="G6" s="152">
        <f>SUM(G7:G14)</f>
        <v>972254</v>
      </c>
    </row>
    <row r="7" spans="1:256" ht="38.25">
      <c r="A7" s="153">
        <v>1</v>
      </c>
      <c r="B7" s="154" t="s">
        <v>9</v>
      </c>
      <c r="C7" s="154" t="s">
        <v>10</v>
      </c>
      <c r="D7" s="155" t="s">
        <v>115</v>
      </c>
      <c r="E7" s="156" t="s">
        <v>97</v>
      </c>
      <c r="F7" s="157" t="s">
        <v>130</v>
      </c>
      <c r="G7" s="126">
        <v>200000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38.25">
      <c r="A8" s="153">
        <v>1</v>
      </c>
      <c r="B8" s="125">
        <v>400</v>
      </c>
      <c r="C8" s="125">
        <v>40002</v>
      </c>
      <c r="D8" s="125" t="s">
        <v>96</v>
      </c>
      <c r="E8" s="156" t="s">
        <v>97</v>
      </c>
      <c r="F8" s="157" t="s">
        <v>131</v>
      </c>
      <c r="G8" s="126">
        <v>330000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38.25">
      <c r="A9" s="153">
        <v>2</v>
      </c>
      <c r="B9" s="125">
        <v>600</v>
      </c>
      <c r="C9" s="125">
        <v>60016</v>
      </c>
      <c r="D9" s="155" t="s">
        <v>12</v>
      </c>
      <c r="E9" s="156" t="s">
        <v>97</v>
      </c>
      <c r="F9" s="156" t="s">
        <v>116</v>
      </c>
      <c r="G9" s="126">
        <f>96322+35000</f>
        <v>131322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256" ht="60">
      <c r="A10" s="153">
        <v>3</v>
      </c>
      <c r="B10" s="125">
        <v>700</v>
      </c>
      <c r="C10" s="125">
        <v>70004</v>
      </c>
      <c r="D10" s="155" t="s">
        <v>132</v>
      </c>
      <c r="E10" s="156" t="s">
        <v>97</v>
      </c>
      <c r="F10" s="159" t="s">
        <v>133</v>
      </c>
      <c r="G10" s="126">
        <f>61518-20009</f>
        <v>41509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spans="1:256" ht="38.25">
      <c r="A11" s="160">
        <v>4</v>
      </c>
      <c r="B11" s="124">
        <v>710</v>
      </c>
      <c r="C11" s="124">
        <v>71035</v>
      </c>
      <c r="D11" s="155" t="s">
        <v>312</v>
      </c>
      <c r="E11" s="161" t="s">
        <v>97</v>
      </c>
      <c r="F11" s="156" t="s">
        <v>472</v>
      </c>
      <c r="G11" s="162">
        <v>29028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spans="1:256" ht="38.25">
      <c r="A12" s="160">
        <v>5</v>
      </c>
      <c r="B12" s="124">
        <v>801</v>
      </c>
      <c r="C12" s="124">
        <v>80113</v>
      </c>
      <c r="D12" s="155" t="s">
        <v>117</v>
      </c>
      <c r="E12" s="161" t="s">
        <v>97</v>
      </c>
      <c r="F12" s="161" t="s">
        <v>118</v>
      </c>
      <c r="G12" s="162">
        <v>197000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</row>
    <row r="13" spans="1:256" ht="51">
      <c r="A13" s="160">
        <v>6</v>
      </c>
      <c r="B13" s="124">
        <v>900</v>
      </c>
      <c r="C13" s="124">
        <v>90002</v>
      </c>
      <c r="D13" s="155" t="s">
        <v>98</v>
      </c>
      <c r="E13" s="161" t="s">
        <v>97</v>
      </c>
      <c r="F13" s="163" t="s">
        <v>99</v>
      </c>
      <c r="G13" s="162">
        <v>36432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pans="1:256" ht="38.25">
      <c r="A14" s="160">
        <v>7</v>
      </c>
      <c r="B14" s="124">
        <v>900</v>
      </c>
      <c r="C14" s="124">
        <v>90004</v>
      </c>
      <c r="D14" s="125" t="s">
        <v>119</v>
      </c>
      <c r="E14" s="161" t="s">
        <v>97</v>
      </c>
      <c r="F14" s="161" t="s">
        <v>120</v>
      </c>
      <c r="G14" s="162">
        <v>6963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</row>
    <row r="15" spans="1:7" ht="15.75" customHeight="1">
      <c r="A15" s="164" t="s">
        <v>121</v>
      </c>
      <c r="B15" s="165"/>
      <c r="C15" s="165"/>
      <c r="D15" s="165"/>
      <c r="E15" s="165"/>
      <c r="F15" s="165"/>
      <c r="G15" s="166">
        <f>G16+G21</f>
        <v>654000</v>
      </c>
    </row>
    <row r="16" spans="1:7" ht="15.75" customHeight="1">
      <c r="A16" s="150" t="s">
        <v>122</v>
      </c>
      <c r="B16" s="151"/>
      <c r="C16" s="151"/>
      <c r="D16" s="151"/>
      <c r="E16" s="151"/>
      <c r="F16" s="151"/>
      <c r="G16" s="152">
        <f>SUM(G17:G20)</f>
        <v>556000</v>
      </c>
    </row>
    <row r="17" spans="1:7" ht="41.25" customHeight="1">
      <c r="A17" s="160">
        <v>1</v>
      </c>
      <c r="B17" s="124">
        <v>852</v>
      </c>
      <c r="C17" s="124">
        <v>85295</v>
      </c>
      <c r="D17" s="167" t="s">
        <v>100</v>
      </c>
      <c r="E17" s="161" t="s">
        <v>101</v>
      </c>
      <c r="F17" s="161" t="s">
        <v>102</v>
      </c>
      <c r="G17" s="162">
        <v>59000</v>
      </c>
    </row>
    <row r="18" spans="1:7" ht="36.75" customHeight="1">
      <c r="A18" s="160">
        <v>2</v>
      </c>
      <c r="B18" s="124">
        <v>921</v>
      </c>
      <c r="C18" s="124">
        <v>92109</v>
      </c>
      <c r="D18" s="167" t="s">
        <v>86</v>
      </c>
      <c r="E18" s="161" t="s">
        <v>101</v>
      </c>
      <c r="F18" s="161" t="s">
        <v>103</v>
      </c>
      <c r="G18" s="162">
        <v>242000</v>
      </c>
    </row>
    <row r="19" spans="1:7" ht="30" customHeight="1">
      <c r="A19" s="160">
        <v>3</v>
      </c>
      <c r="B19" s="124">
        <v>921</v>
      </c>
      <c r="C19" s="124">
        <v>92116</v>
      </c>
      <c r="D19" s="124" t="s">
        <v>104</v>
      </c>
      <c r="E19" s="161" t="s">
        <v>101</v>
      </c>
      <c r="F19" s="161" t="s">
        <v>105</v>
      </c>
      <c r="G19" s="162">
        <v>232000</v>
      </c>
    </row>
    <row r="20" spans="1:8" ht="38.25">
      <c r="A20" s="160">
        <v>4</v>
      </c>
      <c r="B20" s="124">
        <v>926</v>
      </c>
      <c r="C20" s="124">
        <v>92605</v>
      </c>
      <c r="D20" s="167" t="s">
        <v>106</v>
      </c>
      <c r="E20" s="161" t="s">
        <v>101</v>
      </c>
      <c r="F20" s="161" t="s">
        <v>107</v>
      </c>
      <c r="G20" s="162">
        <v>23000</v>
      </c>
      <c r="H20" s="127"/>
    </row>
    <row r="21" spans="1:7" ht="15.75" customHeight="1">
      <c r="A21" s="150" t="s">
        <v>123</v>
      </c>
      <c r="B21" s="151"/>
      <c r="C21" s="151"/>
      <c r="D21" s="151"/>
      <c r="E21" s="151"/>
      <c r="F21" s="151"/>
      <c r="G21" s="152">
        <f>G22</f>
        <v>98000</v>
      </c>
    </row>
    <row r="22" spans="1:7" ht="38.25">
      <c r="A22" s="160">
        <v>1</v>
      </c>
      <c r="B22" s="124">
        <v>801</v>
      </c>
      <c r="C22" s="124">
        <v>80104</v>
      </c>
      <c r="D22" s="124" t="s">
        <v>109</v>
      </c>
      <c r="E22" s="161" t="s">
        <v>110</v>
      </c>
      <c r="F22" s="161" t="s">
        <v>111</v>
      </c>
      <c r="G22" s="162">
        <v>98000</v>
      </c>
    </row>
    <row r="23" spans="1:7" ht="15.75" customHeight="1">
      <c r="A23" s="164" t="s">
        <v>124</v>
      </c>
      <c r="B23" s="165"/>
      <c r="C23" s="165"/>
      <c r="D23" s="165"/>
      <c r="E23" s="165"/>
      <c r="F23" s="165"/>
      <c r="G23" s="166">
        <f>G24+G29</f>
        <v>234981</v>
      </c>
    </row>
    <row r="24" spans="1:7" ht="15.75" customHeight="1">
      <c r="A24" s="150" t="s">
        <v>125</v>
      </c>
      <c r="B24" s="151"/>
      <c r="C24" s="151"/>
      <c r="D24" s="151"/>
      <c r="E24" s="151"/>
      <c r="F24" s="151"/>
      <c r="G24" s="152">
        <f>SUM(G25:G28)</f>
        <v>149981</v>
      </c>
    </row>
    <row r="25" spans="1:7" ht="36.75" customHeight="1">
      <c r="A25" s="160">
        <v>1</v>
      </c>
      <c r="B25" s="124">
        <v>851</v>
      </c>
      <c r="C25" s="124">
        <v>85154</v>
      </c>
      <c r="D25" s="167" t="s">
        <v>13</v>
      </c>
      <c r="E25" s="161" t="s">
        <v>101</v>
      </c>
      <c r="F25" s="161" t="s">
        <v>108</v>
      </c>
      <c r="G25" s="162">
        <f>30000+12000</f>
        <v>42000</v>
      </c>
    </row>
    <row r="26" spans="1:7" ht="51">
      <c r="A26" s="168">
        <v>2</v>
      </c>
      <c r="B26" s="169" t="s">
        <v>9</v>
      </c>
      <c r="C26" s="169" t="s">
        <v>10</v>
      </c>
      <c r="D26" s="170" t="s">
        <v>11</v>
      </c>
      <c r="E26" s="171" t="s">
        <v>97</v>
      </c>
      <c r="F26" s="171" t="s">
        <v>134</v>
      </c>
      <c r="G26" s="172">
        <v>40000</v>
      </c>
    </row>
    <row r="27" spans="1:7" ht="40.5" customHeight="1">
      <c r="A27" s="168">
        <v>3</v>
      </c>
      <c r="B27" s="169" t="s">
        <v>9</v>
      </c>
      <c r="C27" s="169" t="s">
        <v>10</v>
      </c>
      <c r="D27" s="170" t="s">
        <v>11</v>
      </c>
      <c r="E27" s="171" t="s">
        <v>97</v>
      </c>
      <c r="F27" s="171" t="s">
        <v>135</v>
      </c>
      <c r="G27" s="173">
        <v>60000</v>
      </c>
    </row>
    <row r="28" spans="1:7" ht="40.5" customHeight="1">
      <c r="A28" s="168">
        <v>4</v>
      </c>
      <c r="B28" s="169" t="s">
        <v>213</v>
      </c>
      <c r="C28" s="169" t="s">
        <v>417</v>
      </c>
      <c r="D28" s="170" t="s">
        <v>474</v>
      </c>
      <c r="E28" s="171" t="s">
        <v>97</v>
      </c>
      <c r="F28" s="171" t="s">
        <v>475</v>
      </c>
      <c r="G28" s="173">
        <v>7981</v>
      </c>
    </row>
    <row r="29" spans="1:7" ht="15.75" customHeight="1">
      <c r="A29" s="150" t="s">
        <v>126</v>
      </c>
      <c r="B29" s="151"/>
      <c r="C29" s="151"/>
      <c r="D29" s="151"/>
      <c r="E29" s="151"/>
      <c r="F29" s="151"/>
      <c r="G29" s="152">
        <f>SUM(G30:G30)</f>
        <v>85000</v>
      </c>
    </row>
    <row r="30" spans="1:7" ht="38.25">
      <c r="A30" s="174">
        <v>9</v>
      </c>
      <c r="B30" s="122">
        <v>926</v>
      </c>
      <c r="C30" s="122">
        <v>92605</v>
      </c>
      <c r="D30" s="167" t="s">
        <v>106</v>
      </c>
      <c r="E30" s="175" t="s">
        <v>127</v>
      </c>
      <c r="F30" s="176" t="s">
        <v>128</v>
      </c>
      <c r="G30" s="177">
        <v>85000</v>
      </c>
    </row>
    <row r="31" spans="1:9" ht="19.5" customHeight="1">
      <c r="A31" s="287" t="s">
        <v>129</v>
      </c>
      <c r="B31" s="287"/>
      <c r="C31" s="287"/>
      <c r="D31" s="287"/>
      <c r="E31" s="287"/>
      <c r="F31" s="287"/>
      <c r="G31" s="178">
        <f>G23+G15+G5</f>
        <v>1861235</v>
      </c>
      <c r="I31" s="128"/>
    </row>
    <row r="32" spans="8:9" ht="12.75">
      <c r="H32" s="127"/>
      <c r="I32" s="127"/>
    </row>
    <row r="33" spans="2:8" ht="12.75">
      <c r="B33" s="129"/>
      <c r="D33" s="129"/>
      <c r="H33" s="127"/>
    </row>
  </sheetData>
  <mergeCells count="2">
    <mergeCell ref="A1:G1"/>
    <mergeCell ref="A31:F31"/>
  </mergeCells>
  <printOptions horizontalCentered="1"/>
  <pageMargins left="0.7874015748031497" right="0.4724409448818898" top="0.7086614173228347" bottom="0.5511811023622047" header="0.15748031496062992" footer="0.31496062992125984"/>
  <pageSetup fitToHeight="1" fitToWidth="1" horizontalDpi="300" verticalDpi="300" orientation="portrait" paperSize="9" scale="80" r:id="rId1"/>
  <headerFooter alignWithMargins="0">
    <oddHeader xml:space="preserve">&amp;R&amp;"Arial CE,Pogrubiony"&amp;8Załącznik Nr &amp;A
&amp;"Arial CE,Standardowy"do Uchwały Nr  V/35/2011
Rady Gminy Miłkowice
z dnia 22 lutego 2011r.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2">
      <selection activeCell="D6" sqref="D6:F33"/>
    </sheetView>
  </sheetViews>
  <sheetFormatPr defaultColWidth="9.00390625" defaultRowHeight="12.75"/>
  <cols>
    <col min="1" max="1" width="10.375" style="185" customWidth="1"/>
    <col min="2" max="2" width="48.125" style="185" customWidth="1"/>
    <col min="3" max="3" width="19.25390625" style="185" customWidth="1"/>
    <col min="4" max="4" width="16.25390625" style="185" customWidth="1"/>
    <col min="5" max="16384" width="9.125" style="185" customWidth="1"/>
  </cols>
  <sheetData>
    <row r="1" spans="1:3" s="211" customFormat="1" ht="18" customHeight="1">
      <c r="A1" s="293" t="s">
        <v>269</v>
      </c>
      <c r="B1" s="293"/>
      <c r="C1" s="293"/>
    </row>
    <row r="2" spans="1:3" s="211" customFormat="1" ht="18" customHeight="1">
      <c r="A2" s="294" t="s">
        <v>270</v>
      </c>
      <c r="B2" s="294"/>
      <c r="C2" s="294"/>
    </row>
    <row r="3" ht="13.5" thickBot="1"/>
    <row r="4" spans="1:3" ht="16.5" thickBot="1" thickTop="1">
      <c r="A4" s="295" t="s">
        <v>215</v>
      </c>
      <c r="B4" s="296"/>
      <c r="C4" s="297"/>
    </row>
    <row r="5" spans="1:3" ht="27.75" customHeight="1" thickTop="1">
      <c r="A5" s="212" t="s">
        <v>271</v>
      </c>
      <c r="B5" s="186" t="s">
        <v>216</v>
      </c>
      <c r="C5" s="187">
        <v>-667249.96</v>
      </c>
    </row>
    <row r="6" spans="1:4" ht="27" customHeight="1">
      <c r="A6" s="188" t="s">
        <v>217</v>
      </c>
      <c r="B6" s="189" t="s">
        <v>218</v>
      </c>
      <c r="C6" s="190">
        <v>932994.41</v>
      </c>
      <c r="D6" s="213"/>
    </row>
    <row r="7" spans="1:3" ht="51.75" customHeight="1">
      <c r="A7" s="191" t="s">
        <v>219</v>
      </c>
      <c r="B7" s="192" t="s">
        <v>220</v>
      </c>
      <c r="C7" s="193">
        <v>120000</v>
      </c>
    </row>
    <row r="8" spans="1:3" ht="18.75" customHeight="1">
      <c r="A8" s="191" t="s">
        <v>221</v>
      </c>
      <c r="B8" s="192" t="s">
        <v>222</v>
      </c>
      <c r="C8" s="194">
        <v>1804428.92</v>
      </c>
    </row>
    <row r="9" spans="1:3" ht="17.25" customHeight="1">
      <c r="A9" s="188"/>
      <c r="B9" s="195" t="s">
        <v>223</v>
      </c>
      <c r="C9" s="194">
        <v>0</v>
      </c>
    </row>
    <row r="10" spans="1:3" ht="15.75" thickBot="1">
      <c r="A10" s="288" t="s">
        <v>1</v>
      </c>
      <c r="B10" s="289"/>
      <c r="C10" s="196">
        <f>SUM(C5:C9)</f>
        <v>2190173.37</v>
      </c>
    </row>
    <row r="11" ht="8.25" customHeight="1" thickBot="1" thickTop="1">
      <c r="C11" s="197"/>
    </row>
    <row r="12" spans="1:3" ht="1.5" customHeight="1" hidden="1" thickBot="1" thickTop="1">
      <c r="A12" s="198"/>
      <c r="B12" s="199"/>
      <c r="C12" s="200"/>
    </row>
    <row r="13" spans="1:3" ht="16.5" thickBot="1" thickTop="1">
      <c r="A13" s="290" t="s">
        <v>224</v>
      </c>
      <c r="B13" s="291"/>
      <c r="C13" s="292"/>
    </row>
    <row r="14" spans="1:4" ht="15.75" customHeight="1" thickTop="1">
      <c r="A14" s="201" t="s">
        <v>225</v>
      </c>
      <c r="B14" s="202" t="s">
        <v>226</v>
      </c>
      <c r="C14" s="203">
        <v>3000</v>
      </c>
      <c r="D14" s="213"/>
    </row>
    <row r="15" spans="1:3" ht="18" customHeight="1">
      <c r="A15" s="191" t="s">
        <v>227</v>
      </c>
      <c r="B15" s="204" t="s">
        <v>228</v>
      </c>
      <c r="C15" s="205">
        <v>883600</v>
      </c>
    </row>
    <row r="16" spans="1:3" ht="17.25" customHeight="1">
      <c r="A16" s="191" t="s">
        <v>229</v>
      </c>
      <c r="B16" s="204" t="s">
        <v>230</v>
      </c>
      <c r="C16" s="205">
        <v>73321</v>
      </c>
    </row>
    <row r="17" spans="1:4" ht="21" customHeight="1">
      <c r="A17" s="191" t="s">
        <v>231</v>
      </c>
      <c r="B17" s="204" t="s">
        <v>232</v>
      </c>
      <c r="C17" s="205">
        <v>146378</v>
      </c>
      <c r="D17" s="213"/>
    </row>
    <row r="18" spans="1:3" ht="17.25" customHeight="1">
      <c r="A18" s="191" t="s">
        <v>233</v>
      </c>
      <c r="B18" s="204" t="s">
        <v>234</v>
      </c>
      <c r="C18" s="205">
        <v>22930</v>
      </c>
    </row>
    <row r="19" spans="1:3" ht="23.25" customHeight="1">
      <c r="A19" s="191" t="s">
        <v>235</v>
      </c>
      <c r="B19" s="204" t="s">
        <v>236</v>
      </c>
      <c r="C19" s="205">
        <v>2200</v>
      </c>
    </row>
    <row r="20" spans="1:4" ht="16.5" customHeight="1">
      <c r="A20" s="191" t="s">
        <v>237</v>
      </c>
      <c r="B20" s="204" t="s">
        <v>238</v>
      </c>
      <c r="C20" s="205">
        <v>60000</v>
      </c>
      <c r="D20" s="213"/>
    </row>
    <row r="21" spans="1:3" ht="16.5" customHeight="1">
      <c r="A21" s="191" t="s">
        <v>239</v>
      </c>
      <c r="B21" s="206" t="s">
        <v>240</v>
      </c>
      <c r="C21" s="205">
        <v>200000</v>
      </c>
    </row>
    <row r="22" spans="1:3" ht="15" customHeight="1">
      <c r="A22" s="191" t="s">
        <v>241</v>
      </c>
      <c r="B22" s="204" t="s">
        <v>242</v>
      </c>
      <c r="C22" s="205">
        <v>1071676</v>
      </c>
    </row>
    <row r="23" spans="1:3" ht="19.5" customHeight="1">
      <c r="A23" s="191" t="s">
        <v>243</v>
      </c>
      <c r="B23" s="206" t="s">
        <v>244</v>
      </c>
      <c r="C23" s="205">
        <v>45000</v>
      </c>
    </row>
    <row r="24" spans="1:3" ht="18.75" customHeight="1">
      <c r="A24" s="191" t="s">
        <v>245</v>
      </c>
      <c r="B24" s="206" t="s">
        <v>246</v>
      </c>
      <c r="C24" s="205">
        <v>1500</v>
      </c>
    </row>
    <row r="25" spans="1:3" ht="16.5" customHeight="1">
      <c r="A25" s="191" t="s">
        <v>247</v>
      </c>
      <c r="B25" s="206" t="s">
        <v>248</v>
      </c>
      <c r="C25" s="205">
        <v>195144.37</v>
      </c>
    </row>
    <row r="26" spans="1:3" ht="26.25" customHeight="1">
      <c r="A26" s="191" t="s">
        <v>249</v>
      </c>
      <c r="B26" s="206" t="s">
        <v>250</v>
      </c>
      <c r="C26" s="205">
        <v>3600</v>
      </c>
    </row>
    <row r="27" spans="1:3" ht="25.5" customHeight="1">
      <c r="A27" s="191" t="s">
        <v>251</v>
      </c>
      <c r="B27" s="206" t="s">
        <v>252</v>
      </c>
      <c r="C27" s="205">
        <v>2700</v>
      </c>
    </row>
    <row r="28" spans="1:3" ht="23.25" customHeight="1">
      <c r="A28" s="191" t="s">
        <v>253</v>
      </c>
      <c r="B28" s="206" t="s">
        <v>254</v>
      </c>
      <c r="C28" s="205">
        <v>10000</v>
      </c>
    </row>
    <row r="29" spans="1:3" ht="21.75" customHeight="1">
      <c r="A29" s="191" t="s">
        <v>255</v>
      </c>
      <c r="B29" s="204" t="s">
        <v>256</v>
      </c>
      <c r="C29" s="205">
        <v>11000</v>
      </c>
    </row>
    <row r="30" spans="1:3" ht="18" customHeight="1">
      <c r="A30" s="191" t="s">
        <v>257</v>
      </c>
      <c r="B30" s="204" t="s">
        <v>258</v>
      </c>
      <c r="C30" s="205">
        <v>11000</v>
      </c>
    </row>
    <row r="31" spans="1:3" ht="21" customHeight="1">
      <c r="A31" s="191" t="s">
        <v>259</v>
      </c>
      <c r="B31" s="204" t="s">
        <v>260</v>
      </c>
      <c r="C31" s="205">
        <v>23824</v>
      </c>
    </row>
    <row r="32" spans="1:3" ht="0.75" customHeight="1">
      <c r="A32" s="191"/>
      <c r="B32" s="204"/>
      <c r="C32" s="205"/>
    </row>
    <row r="33" spans="1:3" ht="19.5" customHeight="1">
      <c r="A33" s="191" t="s">
        <v>261</v>
      </c>
      <c r="B33" s="204" t="s">
        <v>262</v>
      </c>
      <c r="C33" s="205">
        <v>1900</v>
      </c>
    </row>
    <row r="34" spans="1:3" ht="24.75" customHeight="1">
      <c r="A34" s="191" t="s">
        <v>263</v>
      </c>
      <c r="B34" s="204" t="s">
        <v>264</v>
      </c>
      <c r="C34" s="205">
        <v>8000</v>
      </c>
    </row>
    <row r="35" spans="1:3" ht="21" customHeight="1">
      <c r="A35" s="191" t="s">
        <v>265</v>
      </c>
      <c r="B35" s="204" t="s">
        <v>266</v>
      </c>
      <c r="C35" s="205">
        <v>1400</v>
      </c>
    </row>
    <row r="36" spans="1:3" ht="12.75">
      <c r="A36" s="207"/>
      <c r="B36" s="208" t="s">
        <v>267</v>
      </c>
      <c r="C36" s="205">
        <v>0</v>
      </c>
    </row>
    <row r="37" spans="1:3" ht="12.75">
      <c r="A37" s="207"/>
      <c r="B37" s="208" t="s">
        <v>268</v>
      </c>
      <c r="C37" s="209">
        <v>-588000</v>
      </c>
    </row>
    <row r="38" spans="1:3" ht="15.75" thickBot="1">
      <c r="A38" s="288" t="s">
        <v>1</v>
      </c>
      <c r="B38" s="289"/>
      <c r="C38" s="210">
        <f>SUM(C14:C37)</f>
        <v>2190173.37</v>
      </c>
    </row>
    <row r="39" ht="13.5" thickTop="1"/>
  </sheetData>
  <mergeCells count="6">
    <mergeCell ref="A10:B10"/>
    <mergeCell ref="A13:C13"/>
    <mergeCell ref="A38:B38"/>
    <mergeCell ref="A1:C1"/>
    <mergeCell ref="A2:C2"/>
    <mergeCell ref="A4:C4"/>
  </mergeCells>
  <printOptions horizontalCentered="1"/>
  <pageMargins left="0.7874015748031497" right="0.7874015748031497" top="1.12" bottom="0.78" header="0.5118110236220472" footer="0.5118110236220472"/>
  <pageSetup horizontalDpi="600" verticalDpi="600" orientation="portrait" paperSize="9" r:id="rId1"/>
  <headerFooter alignWithMargins="0">
    <oddHeader>&amp;R&amp;"Arial CE,Pogrubiony"&amp;8Załącznik Nr 4
&amp;"Arial CE,Standardowy"do Uchwały Nr  V/35/2011
Rady Gminy Miłkowice
z dnia 22 lutego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2011-02-25T08:41:22Z</cp:lastPrinted>
  <dcterms:created xsi:type="dcterms:W3CDTF">2008-02-21T12:21:20Z</dcterms:created>
  <dcterms:modified xsi:type="dcterms:W3CDTF">2011-02-25T08:41:28Z</dcterms:modified>
  <cp:category/>
  <cp:version/>
  <cp:contentType/>
  <cp:contentStatus/>
</cp:coreProperties>
</file>