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dotacje" sheetId="1" r:id="rId1"/>
  </sheets>
  <definedNames>
    <definedName name="_xlnm.Print_Area" localSheetId="0">'dotacje'!$A$1:$G$45</definedName>
  </definedNames>
  <calcPr fullCalcOnLoad="1"/>
</workbook>
</file>

<file path=xl/sharedStrings.xml><?xml version="1.0" encoding="utf-8"?>
<sst xmlns="http://schemas.openxmlformats.org/spreadsheetml/2006/main" count="119" uniqueCount="80">
  <si>
    <t>Wykaz dotacji udzielanych z budżetu Gminy Miłkowice w roku 2019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</si>
  <si>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</si>
  <si>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</si>
  <si>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</si>
  <si>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</si>
  <si>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</si>
  <si>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</si>
  <si>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</si>
  <si>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</si>
  <si>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</si>
  <si>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</si>
  <si>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</si>
  <si>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</si>
  <si>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</si>
  <si>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</si>
  <si>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</si>
  <si>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</si>
  <si>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</si>
  <si>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</si>
  <si>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</si>
  <si>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</si>
  <si>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</si>
  <si>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</si>
  <si>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</si>
  <si>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</si>
  <si>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</si>
  <si>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</si>
  <si>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</si>
  <si>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</si>
  <si>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</si>
  <si>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</si>
  <si>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</si>
  <si>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</si>
  <si>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</si>
  <si>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</si>
  <si>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</si>
  <si>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</si>
  <si>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</si>
  <si>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</si>
  <si>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</si>
  <si>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</si>
  <si>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</si>
  <si>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</si>
  <si>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</si>
  <si>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</si>
  <si>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Zakup pompy do pompowni przerzutowej</t>
  </si>
  <si>
    <t xml:space="preserve">Zakup pomp ściekowych </t>
  </si>
  <si>
    <t>Zakup pompy przerzutowej do głównej przepompowni w miejscowości Kochlice, ul. Sportowa</t>
  </si>
  <si>
    <t>Remont inwestycyjny pompowni ścieków w miejscowości Rzeszotary</t>
  </si>
  <si>
    <t>Zwalczanie narkomanii</t>
  </si>
  <si>
    <t>na realizację programów zwalczania narkomanii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</si>
  <si>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</si>
  <si>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</si>
  <si>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</si>
  <si>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</si>
  <si>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</si>
  <si>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</si>
  <si>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</si>
  <si>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stowarzyszenia</t>
  </si>
  <si>
    <t>Ochrona zabytków</t>
  </si>
  <si>
    <t>X</t>
  </si>
  <si>
    <t>na prace konserwatorskie, restauratorskie i roboty budowlane przy zabytkach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</si>
  <si>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</si>
  <si>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</si>
  <si>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</si>
  <si>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</si>
  <si>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</si>
  <si>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</si>
  <si>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5000                      5000</t>
  </si>
  <si>
    <t>Ochotnicze straże pożarne</t>
  </si>
  <si>
    <t>na dofinansowanie zadań z zakresu ochrony przeciwpożarowej</t>
  </si>
  <si>
    <t>Ochotnicza Straż Pożarna w Rzeszotarach</t>
  </si>
  <si>
    <t>Zakup średniego samochodu specjalnego pożarniczego dla jednostki Ochotniczej Straży Pożarnej z Rzeszotar</t>
  </si>
  <si>
    <t>Związek Gmin Wiejskich Rzeczypospolitej Polskiej</t>
  </si>
  <si>
    <t>Wpłaty gmin na rzecz innych jednostek samorządu terytorialnego oraz związków gmin</t>
  </si>
  <si>
    <t>Ogółem dotacje, w tym :</t>
  </si>
  <si>
    <t>dotacje inwestycyjne:</t>
  </si>
  <si>
    <t>dotacje na zadania bieżące:</t>
  </si>
  <si>
    <t>na komunikację publiczną Dobrzejów-Legnica</t>
  </si>
  <si>
    <r>
      <rPr>
        <b/>
        <sz val="10"/>
        <rFont val="Arial"/>
        <family val="2"/>
      </rPr>
      <t>Załącznik Nr 4</t>
    </r>
    <r>
      <rPr>
        <sz val="9"/>
        <rFont val="Arial"/>
        <family val="2"/>
      </rPr>
      <t xml:space="preserve">                                                             do Uchwały Rady Gminy Miłkowice                             Nr IX/52/2019                                                                   z dnia 28 czerwca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</si>
</sst>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0" xfId="51" applyFont="1" applyFill="1" applyAlignment="1">
      <alignment vertical="center"/>
      <protection/>
    </xf>
    <xf numFmtId="4" fontId="8" fillId="0" borderId="22" xfId="0" applyNumberFormat="1" applyFont="1" applyFill="1" applyBorder="1" applyAlignment="1">
      <alignment vertical="center"/>
    </xf>
    <xf numFmtId="0" fontId="2" fillId="0" borderId="29" xfId="52" applyFont="1" applyFill="1" applyBorder="1" applyAlignment="1">
      <alignment horizontal="center" vertical="center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left" vertical="top" wrapText="1"/>
      <protection/>
    </xf>
    <xf numFmtId="3" fontId="2" fillId="0" borderId="29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/>
    </xf>
    <xf numFmtId="4" fontId="12" fillId="0" borderId="36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4" fontId="2" fillId="0" borderId="10" xfId="51" applyNumberFormat="1" applyFont="1" applyFill="1" applyBorder="1" applyAlignment="1">
      <alignment vertical="center"/>
      <protection/>
    </xf>
    <xf numFmtId="4" fontId="8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0" xfId="51" applyNumberFormat="1" applyFont="1" applyFill="1" applyAlignment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41" xfId="51" applyFont="1" applyFill="1" applyBorder="1" applyAlignment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84" t="s">
        <v>79</v>
      </c>
      <c r="G1" s="85"/>
      <c r="H1" s="2"/>
    </row>
    <row r="2" spans="1:7" ht="33.75" customHeight="1">
      <c r="A2" s="86" t="s">
        <v>0</v>
      </c>
      <c r="B2" s="86"/>
      <c r="C2" s="86"/>
      <c r="D2" s="86"/>
      <c r="E2" s="86"/>
      <c r="F2" s="86"/>
      <c r="G2" s="86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78">
        <f>G6</f>
        <v>1626210.98</v>
      </c>
    </row>
    <row r="6" spans="1:7" ht="20.25" customHeight="1" thickBot="1">
      <c r="A6" s="9" t="s">
        <v>10</v>
      </c>
      <c r="B6" s="10"/>
      <c r="C6" s="11"/>
      <c r="D6" s="11"/>
      <c r="E6" s="11"/>
      <c r="F6" s="11"/>
      <c r="G6" s="79">
        <f>SUM(G7:G14)</f>
        <v>1626210.98</v>
      </c>
    </row>
    <row r="7" spans="1:254" ht="30" customHeight="1">
      <c r="A7" s="12">
        <v>1</v>
      </c>
      <c r="B7" s="13" t="s">
        <v>11</v>
      </c>
      <c r="C7" s="13" t="s">
        <v>12</v>
      </c>
      <c r="D7" s="14" t="s">
        <v>13</v>
      </c>
      <c r="E7" s="87" t="s">
        <v>14</v>
      </c>
      <c r="F7" s="15" t="s">
        <v>15</v>
      </c>
      <c r="G7" s="80">
        <f>275839+7249.75</f>
        <v>283088.75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30" customHeight="1">
      <c r="A8" s="17">
        <v>2</v>
      </c>
      <c r="B8" s="17">
        <v>400</v>
      </c>
      <c r="C8" s="17">
        <v>40002</v>
      </c>
      <c r="D8" s="17" t="s">
        <v>16</v>
      </c>
      <c r="E8" s="87"/>
      <c r="F8" s="18" t="s">
        <v>17</v>
      </c>
      <c r="G8" s="81">
        <f>343526+5842.78</f>
        <v>349368.78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ht="30" customHeight="1">
      <c r="A9" s="17">
        <v>3</v>
      </c>
      <c r="B9" s="17">
        <v>600</v>
      </c>
      <c r="C9" s="17">
        <v>60016</v>
      </c>
      <c r="D9" s="19" t="s">
        <v>18</v>
      </c>
      <c r="E9" s="87"/>
      <c r="F9" s="18" t="s">
        <v>19</v>
      </c>
      <c r="G9" s="81">
        <v>240000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41.25">
      <c r="A10" s="17">
        <v>4</v>
      </c>
      <c r="B10" s="17">
        <v>700</v>
      </c>
      <c r="C10" s="17">
        <v>70004</v>
      </c>
      <c r="D10" s="19" t="s">
        <v>20</v>
      </c>
      <c r="E10" s="87"/>
      <c r="F10" s="20" t="s">
        <v>21</v>
      </c>
      <c r="G10" s="81">
        <v>234335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ht="30" customHeight="1">
      <c r="A11" s="17">
        <v>5</v>
      </c>
      <c r="B11" s="17">
        <v>710</v>
      </c>
      <c r="C11" s="17">
        <v>71035</v>
      </c>
      <c r="D11" s="19" t="s">
        <v>22</v>
      </c>
      <c r="E11" s="87"/>
      <c r="F11" s="20" t="s">
        <v>21</v>
      </c>
      <c r="G11" s="81">
        <v>105815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ht="27">
      <c r="A12" s="17">
        <v>6</v>
      </c>
      <c r="B12" s="21">
        <v>801</v>
      </c>
      <c r="C12" s="21">
        <v>80113</v>
      </c>
      <c r="D12" s="19" t="s">
        <v>23</v>
      </c>
      <c r="E12" s="87"/>
      <c r="F12" s="22" t="s">
        <v>24</v>
      </c>
      <c r="G12" s="81">
        <f>366076+3014.82</f>
        <v>369090.82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27">
      <c r="A13" s="17">
        <v>7</v>
      </c>
      <c r="B13" s="21">
        <v>900</v>
      </c>
      <c r="C13" s="21">
        <v>90026</v>
      </c>
      <c r="D13" s="19" t="s">
        <v>25</v>
      </c>
      <c r="E13" s="87"/>
      <c r="F13" s="22" t="s">
        <v>26</v>
      </c>
      <c r="G13" s="82">
        <f>33142+228.16</f>
        <v>33370.16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ht="27.75" thickBot="1">
      <c r="A14" s="17">
        <v>8</v>
      </c>
      <c r="B14" s="21">
        <v>900</v>
      </c>
      <c r="C14" s="21">
        <v>90004</v>
      </c>
      <c r="D14" s="17" t="s">
        <v>27</v>
      </c>
      <c r="E14" s="88"/>
      <c r="F14" s="22" t="s">
        <v>28</v>
      </c>
      <c r="G14" s="82">
        <f>11070+72.47</f>
        <v>11142.47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7" s="27" customFormat="1" ht="21" customHeight="1" thickBot="1">
      <c r="A15" s="24" t="s">
        <v>29</v>
      </c>
      <c r="B15" s="25"/>
      <c r="C15" s="25"/>
      <c r="D15" s="25"/>
      <c r="E15" s="25"/>
      <c r="F15" s="25"/>
      <c r="G15" s="26">
        <f>G16+G20</f>
        <v>958480</v>
      </c>
    </row>
    <row r="16" spans="1:7" s="27" customFormat="1" ht="21" customHeight="1">
      <c r="A16" s="28" t="s">
        <v>30</v>
      </c>
      <c r="B16" s="29"/>
      <c r="C16" s="29"/>
      <c r="D16" s="29"/>
      <c r="E16" s="29"/>
      <c r="F16" s="29"/>
      <c r="G16" s="30">
        <f>SUM(G17:G19)</f>
        <v>727480</v>
      </c>
    </row>
    <row r="17" spans="1:7" ht="36.75" customHeight="1">
      <c r="A17" s="21">
        <v>1</v>
      </c>
      <c r="B17" s="21">
        <v>921</v>
      </c>
      <c r="C17" s="21">
        <v>92109</v>
      </c>
      <c r="D17" s="31" t="s">
        <v>31</v>
      </c>
      <c r="E17" s="22" t="s">
        <v>32</v>
      </c>
      <c r="F17" s="22" t="s">
        <v>33</v>
      </c>
      <c r="G17" s="23">
        <f>446000+18000+3900+7580</f>
        <v>475480</v>
      </c>
    </row>
    <row r="18" spans="1:7" ht="30" customHeight="1">
      <c r="A18" s="21">
        <v>2</v>
      </c>
      <c r="B18" s="21">
        <v>921</v>
      </c>
      <c r="C18" s="21">
        <v>92116</v>
      </c>
      <c r="D18" s="21" t="s">
        <v>34</v>
      </c>
      <c r="E18" s="22" t="s">
        <v>32</v>
      </c>
      <c r="F18" s="22" t="s">
        <v>35</v>
      </c>
      <c r="G18" s="23">
        <f>221000+16000</f>
        <v>237000</v>
      </c>
    </row>
    <row r="19" spans="1:8" ht="27.75" thickBot="1">
      <c r="A19" s="21">
        <v>3</v>
      </c>
      <c r="B19" s="21">
        <v>926</v>
      </c>
      <c r="C19" s="21">
        <v>92605</v>
      </c>
      <c r="D19" s="31" t="s">
        <v>36</v>
      </c>
      <c r="E19" s="22" t="s">
        <v>32</v>
      </c>
      <c r="F19" s="22" t="s">
        <v>37</v>
      </c>
      <c r="G19" s="23">
        <v>15000</v>
      </c>
      <c r="H19" s="32"/>
    </row>
    <row r="20" spans="1:7" s="27" customFormat="1" ht="18.75" customHeight="1">
      <c r="A20" s="28" t="s">
        <v>38</v>
      </c>
      <c r="B20" s="29"/>
      <c r="C20" s="29"/>
      <c r="D20" s="29"/>
      <c r="E20" s="29"/>
      <c r="F20" s="29"/>
      <c r="G20" s="30">
        <f>SUM(G21:G21)</f>
        <v>231000</v>
      </c>
    </row>
    <row r="21" spans="1:7" ht="38.25" customHeight="1">
      <c r="A21" s="33">
        <v>1</v>
      </c>
      <c r="B21" s="33">
        <v>801</v>
      </c>
      <c r="C21" s="33">
        <v>80104</v>
      </c>
      <c r="D21" s="33" t="s">
        <v>39</v>
      </c>
      <c r="E21" s="34" t="s">
        <v>40</v>
      </c>
      <c r="F21" s="34" t="s">
        <v>41</v>
      </c>
      <c r="G21" s="35">
        <v>231000</v>
      </c>
    </row>
    <row r="22" spans="1:7" s="27" customFormat="1" ht="22.5" customHeight="1" thickBot="1">
      <c r="A22" s="36" t="s">
        <v>42</v>
      </c>
      <c r="B22" s="37"/>
      <c r="C22" s="37"/>
      <c r="D22" s="37"/>
      <c r="E22" s="37"/>
      <c r="F22" s="37"/>
      <c r="G22" s="76">
        <f>G23+G35</f>
        <v>1045876.44</v>
      </c>
    </row>
    <row r="23" spans="1:7" s="27" customFormat="1" ht="22.5" customHeight="1">
      <c r="A23" s="28" t="s">
        <v>43</v>
      </c>
      <c r="B23" s="29"/>
      <c r="C23" s="29"/>
      <c r="D23" s="29"/>
      <c r="E23" s="29"/>
      <c r="F23" s="29"/>
      <c r="G23" s="56">
        <f>SUM(G24:G34)</f>
        <v>435323.24</v>
      </c>
    </row>
    <row r="24" spans="1:254" ht="37.5" customHeight="1">
      <c r="A24" s="38">
        <v>1</v>
      </c>
      <c r="B24" s="39" t="s">
        <v>11</v>
      </c>
      <c r="C24" s="39" t="s">
        <v>12</v>
      </c>
      <c r="D24" s="40" t="s">
        <v>13</v>
      </c>
      <c r="E24" s="41" t="s">
        <v>44</v>
      </c>
      <c r="F24" s="42" t="s">
        <v>45</v>
      </c>
      <c r="G24" s="43">
        <v>25000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35.25" customHeight="1">
      <c r="A25" s="38">
        <v>2</v>
      </c>
      <c r="B25" s="39" t="s">
        <v>11</v>
      </c>
      <c r="C25" s="39" t="s">
        <v>12</v>
      </c>
      <c r="D25" s="44" t="s">
        <v>13</v>
      </c>
      <c r="E25" s="41" t="s">
        <v>44</v>
      </c>
      <c r="F25" s="45" t="s">
        <v>46</v>
      </c>
      <c r="G25" s="43">
        <v>40000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42" customHeight="1">
      <c r="A26" s="33">
        <v>3</v>
      </c>
      <c r="B26" s="46" t="s">
        <v>11</v>
      </c>
      <c r="C26" s="46" t="s">
        <v>12</v>
      </c>
      <c r="D26" s="44" t="s">
        <v>13</v>
      </c>
      <c r="E26" s="47" t="s">
        <v>44</v>
      </c>
      <c r="F26" s="34" t="s">
        <v>47</v>
      </c>
      <c r="G26" s="35">
        <v>10000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35.25" customHeight="1">
      <c r="A27" s="48">
        <v>4</v>
      </c>
      <c r="B27" s="46" t="s">
        <v>11</v>
      </c>
      <c r="C27" s="46" t="s">
        <v>12</v>
      </c>
      <c r="D27" s="44" t="s">
        <v>13</v>
      </c>
      <c r="E27" s="47" t="s">
        <v>44</v>
      </c>
      <c r="F27" s="45" t="s">
        <v>48</v>
      </c>
      <c r="G27" s="49">
        <v>129000</v>
      </c>
      <c r="H27" s="16"/>
      <c r="I27" s="50">
        <f>G24+G25+G26+G27</f>
        <v>204000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ht="23.25" customHeight="1">
      <c r="G28" s="3" t="s">
        <v>1</v>
      </c>
    </row>
    <row r="29" spans="1:7" ht="22.5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5" t="s">
        <v>8</v>
      </c>
    </row>
    <row r="30" spans="1:7" ht="35.25" customHeight="1">
      <c r="A30" s="21">
        <v>5</v>
      </c>
      <c r="B30" s="21">
        <v>851</v>
      </c>
      <c r="C30" s="21">
        <v>85153</v>
      </c>
      <c r="D30" s="31" t="s">
        <v>49</v>
      </c>
      <c r="E30" s="22" t="s">
        <v>32</v>
      </c>
      <c r="F30" s="22" t="s">
        <v>50</v>
      </c>
      <c r="G30" s="51">
        <v>5500</v>
      </c>
    </row>
    <row r="31" spans="1:7" ht="41.25">
      <c r="A31" s="21">
        <v>6</v>
      </c>
      <c r="B31" s="21">
        <v>851</v>
      </c>
      <c r="C31" s="21">
        <v>85154</v>
      </c>
      <c r="D31" s="31" t="s">
        <v>51</v>
      </c>
      <c r="E31" s="22" t="s">
        <v>32</v>
      </c>
      <c r="F31" s="22" t="s">
        <v>52</v>
      </c>
      <c r="G31" s="23">
        <v>50000</v>
      </c>
    </row>
    <row r="32" spans="1:7" ht="41.25">
      <c r="A32" s="21">
        <v>7</v>
      </c>
      <c r="B32" s="21">
        <v>851</v>
      </c>
      <c r="C32" s="21">
        <v>85154</v>
      </c>
      <c r="D32" s="31" t="s">
        <v>51</v>
      </c>
      <c r="E32" s="22" t="s">
        <v>53</v>
      </c>
      <c r="F32" s="22" t="s">
        <v>52</v>
      </c>
      <c r="G32" s="23">
        <v>10000</v>
      </c>
    </row>
    <row r="33" spans="1:7" s="55" customFormat="1" ht="30.75" customHeight="1">
      <c r="A33" s="52">
        <v>8</v>
      </c>
      <c r="B33" s="52">
        <v>600</v>
      </c>
      <c r="C33" s="52">
        <v>60004</v>
      </c>
      <c r="D33" s="53" t="s">
        <v>54</v>
      </c>
      <c r="E33" s="54" t="s">
        <v>55</v>
      </c>
      <c r="F33" s="54" t="s">
        <v>56</v>
      </c>
      <c r="G33" s="75">
        <f>102000+13823.24</f>
        <v>115823.24</v>
      </c>
    </row>
    <row r="34" spans="1:7" s="55" customFormat="1" ht="30.75" customHeight="1" thickBot="1">
      <c r="A34" s="52">
        <v>9</v>
      </c>
      <c r="B34" s="52">
        <v>600</v>
      </c>
      <c r="C34" s="52">
        <v>60004</v>
      </c>
      <c r="D34" s="53" t="s">
        <v>54</v>
      </c>
      <c r="E34" s="54" t="s">
        <v>55</v>
      </c>
      <c r="F34" s="54" t="s">
        <v>78</v>
      </c>
      <c r="G34" s="75">
        <v>50000</v>
      </c>
    </row>
    <row r="35" spans="1:7" s="27" customFormat="1" ht="26.25" customHeight="1">
      <c r="A35" s="28" t="s">
        <v>57</v>
      </c>
      <c r="B35" s="29"/>
      <c r="C35" s="29"/>
      <c r="D35" s="29"/>
      <c r="E35" s="29"/>
      <c r="F35" s="29"/>
      <c r="G35" s="56">
        <f>SUM(G36:G42)+10000</f>
        <v>610553.2</v>
      </c>
    </row>
    <row r="36" spans="1:7" ht="41.25">
      <c r="A36" s="21">
        <v>1</v>
      </c>
      <c r="B36" s="21">
        <v>851</v>
      </c>
      <c r="C36" s="21">
        <v>85154</v>
      </c>
      <c r="D36" s="31" t="s">
        <v>51</v>
      </c>
      <c r="E36" s="31" t="s">
        <v>58</v>
      </c>
      <c r="F36" s="22" t="s">
        <v>52</v>
      </c>
      <c r="G36" s="23">
        <v>5500</v>
      </c>
    </row>
    <row r="37" spans="1:7" s="61" customFormat="1" ht="41.25">
      <c r="A37" s="57">
        <v>2</v>
      </c>
      <c r="B37" s="57">
        <v>921</v>
      </c>
      <c r="C37" s="57">
        <v>92120</v>
      </c>
      <c r="D37" s="58" t="s">
        <v>59</v>
      </c>
      <c r="E37" s="58" t="s">
        <v>60</v>
      </c>
      <c r="F37" s="59" t="s">
        <v>61</v>
      </c>
      <c r="G37" s="60">
        <v>45000</v>
      </c>
    </row>
    <row r="38" spans="1:7" ht="39.75" customHeight="1">
      <c r="A38" s="48">
        <v>3</v>
      </c>
      <c r="B38" s="48">
        <v>926</v>
      </c>
      <c r="C38" s="48">
        <v>92605</v>
      </c>
      <c r="D38" s="62" t="s">
        <v>36</v>
      </c>
      <c r="E38" s="62" t="s">
        <v>58</v>
      </c>
      <c r="F38" s="63" t="s">
        <v>62</v>
      </c>
      <c r="G38" s="64">
        <f>100000+3250</f>
        <v>103250</v>
      </c>
    </row>
    <row r="39" spans="1:7" ht="31.5" customHeight="1">
      <c r="A39" s="48">
        <v>4</v>
      </c>
      <c r="B39" s="62" t="s">
        <v>63</v>
      </c>
      <c r="C39" s="62" t="s">
        <v>64</v>
      </c>
      <c r="D39" s="62" t="s">
        <v>65</v>
      </c>
      <c r="E39" s="62" t="s">
        <v>66</v>
      </c>
      <c r="F39" s="63" t="s">
        <v>67</v>
      </c>
      <c r="G39" s="65" t="s">
        <v>68</v>
      </c>
    </row>
    <row r="40" spans="1:7" ht="39.75" customHeight="1">
      <c r="A40" s="66">
        <v>5</v>
      </c>
      <c r="B40" s="66">
        <v>754</v>
      </c>
      <c r="C40" s="66">
        <v>75412</v>
      </c>
      <c r="D40" s="44" t="s">
        <v>69</v>
      </c>
      <c r="E40" s="44" t="s">
        <v>58</v>
      </c>
      <c r="F40" s="67" t="s">
        <v>70</v>
      </c>
      <c r="G40" s="68">
        <f>4047+441.2</f>
        <v>4488.2</v>
      </c>
    </row>
    <row r="41" spans="1:7" ht="49.5" customHeight="1">
      <c r="A41" s="66">
        <v>6</v>
      </c>
      <c r="B41" s="66">
        <v>754</v>
      </c>
      <c r="C41" s="66">
        <v>75412</v>
      </c>
      <c r="D41" s="44" t="s">
        <v>69</v>
      </c>
      <c r="E41" s="44" t="s">
        <v>71</v>
      </c>
      <c r="F41" s="67" t="s">
        <v>72</v>
      </c>
      <c r="G41" s="68">
        <v>440000</v>
      </c>
    </row>
    <row r="42" spans="1:7" ht="49.5" customHeight="1" thickBot="1">
      <c r="A42" s="77">
        <v>7</v>
      </c>
      <c r="B42" s="69">
        <v>750</v>
      </c>
      <c r="C42" s="69">
        <v>75095</v>
      </c>
      <c r="D42" s="70" t="s">
        <v>65</v>
      </c>
      <c r="E42" s="70" t="s">
        <v>73</v>
      </c>
      <c r="F42" s="71" t="s">
        <v>74</v>
      </c>
      <c r="G42" s="72">
        <v>2315</v>
      </c>
    </row>
    <row r="43" spans="1:7" s="55" customFormat="1" ht="28.5" customHeight="1" thickBot="1">
      <c r="A43" s="89" t="s">
        <v>75</v>
      </c>
      <c r="B43" s="89"/>
      <c r="C43" s="89"/>
      <c r="D43" s="89"/>
      <c r="E43" s="89"/>
      <c r="F43" s="89"/>
      <c r="G43" s="73">
        <f>G5+G15+G22</f>
        <v>3630567.42</v>
      </c>
    </row>
    <row r="44" spans="1:7" s="55" customFormat="1" ht="28.5" customHeight="1" thickBot="1">
      <c r="A44" s="89" t="s">
        <v>76</v>
      </c>
      <c r="B44" s="89"/>
      <c r="C44" s="89"/>
      <c r="D44" s="89"/>
      <c r="E44" s="89"/>
      <c r="F44" s="89"/>
      <c r="G44" s="73">
        <f>G24+G25+G26+G27+G41</f>
        <v>644000</v>
      </c>
    </row>
    <row r="45" spans="1:10" s="55" customFormat="1" ht="28.5" customHeight="1" thickBot="1">
      <c r="A45" s="89" t="s">
        <v>77</v>
      </c>
      <c r="B45" s="89"/>
      <c r="C45" s="89"/>
      <c r="D45" s="89"/>
      <c r="E45" s="89"/>
      <c r="F45" s="89"/>
      <c r="G45" s="73">
        <f>G43-G44</f>
        <v>2986567.42</v>
      </c>
      <c r="J45" s="83"/>
    </row>
    <row r="46" ht="15">
      <c r="G46" s="74"/>
    </row>
  </sheetData>
  <sheetProtection/>
  <mergeCells count="6">
    <mergeCell ref="F1:G1"/>
    <mergeCell ref="A2:G2"/>
    <mergeCell ref="E7:E14"/>
    <mergeCell ref="A43:F43"/>
    <mergeCell ref="A44:F44"/>
    <mergeCell ref="A45:F45"/>
  </mergeCells>
  <printOptions/>
  <pageMargins left="0.56" right="0.24" top="0.52" bottom="0.57" header="0.2" footer="0.24"/>
  <pageSetup fitToHeight="2" horizontalDpi="600" verticalDpi="6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2019-06-27T09:30:40Z</cp:lastPrinted>
  <dcterms:created xsi:type="dcterms:W3CDTF">2019-01-16T07:28:33Z</dcterms:created>
  <dcterms:modified xsi:type="dcterms:W3CDTF">2019-06-28T11:35:17Z</dcterms:modified>
  <cp:category/>
  <cp:version/>
  <cp:contentType/>
  <cp:contentStatus/>
</cp:coreProperties>
</file>