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'1'!$A$1:$P$58</definedName>
    <definedName name="_xlnm.Print_Area" localSheetId="2">'3'!$A$1:$J$79</definedName>
    <definedName name="_xlnm.Print_Area" localSheetId="4">'5'!$A$1:$G$48</definedName>
  </definedNames>
  <calcPr fullCalcOnLoad="1"/>
</workbook>
</file>

<file path=xl/sharedStrings.xml><?xml version="1.0" encoding="utf-8"?>
<sst xmlns="http://schemas.openxmlformats.org/spreadsheetml/2006/main" count="1337" uniqueCount="660">
  <si>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</si>
  <si>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</si>
  <si>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</si>
  <si>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</si>
  <si>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</si>
  <si>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</si>
  <si>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</si>
  <si>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</si>
  <si>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</si>
  <si>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</si>
  <si>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</si>
  <si>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</si>
  <si>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</si>
  <si>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</si>
  <si>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</si>
  <si>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</si>
  <si>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</si>
  <si>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010</t>
  </si>
  <si>
    <t>Rolnictwo i łowiectwo</t>
  </si>
  <si>
    <t>218 261,75</t>
  </si>
  <si>
    <t>0,00</t>
  </si>
  <si>
    <t>2 500,00</t>
  </si>
  <si>
    <t>220 761,75</t>
  </si>
  <si>
    <t xml:space="preserve">w tym z tytułu dotacji i środków na finansowanie wydatków na realizację zadań finansowanych z udziałem środków, o których mowa w art. 5 ust. 1 pkt 2 i 3 
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</si>
  <si>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</si>
  <si>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</si>
  <si>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</si>
  <si>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</si>
  <si>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020</t>
  </si>
  <si>
    <t>Leśnictwo</t>
  </si>
  <si>
    <t>-2 500,00</t>
  </si>
  <si>
    <t>02001</t>
  </si>
  <si>
    <t>Gospodarka leśna</t>
  </si>
  <si>
    <t>700</t>
  </si>
  <si>
    <t>Gospodarka mieszkaniowa</t>
  </si>
  <si>
    <t>42 400,00</t>
  </si>
  <si>
    <t>73 092,28</t>
  </si>
  <si>
    <t>115 492,28</t>
  </si>
  <si>
    <t>70005</t>
  </si>
  <si>
    <t>Gospodarka gruntami i nieruchomościami</t>
  </si>
  <si>
    <t>500,00</t>
  </si>
  <si>
    <t>42 900,00</t>
  </si>
  <si>
    <t>0970</t>
  </si>
  <si>
    <t>Wpływy z różnych dochodów</t>
  </si>
  <si>
    <t>70095</t>
  </si>
  <si>
    <t>72 592,28</t>
  </si>
  <si>
    <t>2700</t>
  </si>
  <si>
    <t>Środki na dofinansowanie własnych zadań bieżących gmin (związków gmin), powiatów (związków powiatów), samorządów województw, pozyskane z innych źródeł</t>
  </si>
  <si>
    <t>750</t>
  </si>
  <si>
    <t>Administracja publiczna</t>
  </si>
  <si>
    <t>113 728,00</t>
  </si>
  <si>
    <t>1 294,00</t>
  </si>
  <si>
    <t>115 022,00</t>
  </si>
  <si>
    <t>18 572,00</t>
  </si>
  <si>
    <t>75011</t>
  </si>
  <si>
    <t>Urzędy wojewódzkie</t>
  </si>
  <si>
    <t>69 183,00</t>
  </si>
  <si>
    <t>14,00</t>
  </si>
  <si>
    <t>69 197,00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</si>
  <si>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</si>
  <si>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</si>
  <si>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</si>
  <si>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</si>
  <si>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1 400,00</t>
  </si>
  <si>
    <t>1 280,00</t>
  </si>
  <si>
    <t>2 680,00</t>
  </si>
  <si>
    <t>0920</t>
  </si>
  <si>
    <t>Pozostałe odsetki</t>
  </si>
  <si>
    <t>1 000,00</t>
  </si>
  <si>
    <t>80,00</t>
  </si>
  <si>
    <t>1 080,00</t>
  </si>
  <si>
    <t>400,00</t>
  </si>
  <si>
    <t>1 200,00</t>
  </si>
  <si>
    <t>1 600,00</t>
  </si>
  <si>
    <t>756</t>
  </si>
  <si>
    <t>Dochody od osób prawnych, od osób fizycznych i od innych jednostek nieposiadających osobowości prawnej oraz wydatki związane z ich poborem</t>
  </si>
  <si>
    <t>4 905 013,00</t>
  </si>
  <si>
    <t>-6 000,00</t>
  </si>
  <si>
    <t>30 125,00</t>
  </si>
  <si>
    <t>4 929 138,00</t>
  </si>
  <si>
    <t>75616</t>
  </si>
  <si>
    <t>Wpływy z podatku rolnego, podatku leśnego, podatku od spadków i darowizn, podatku od czynności cywilno-prawnych oraz podatków i opłat lokalnych od osób fizycznych</t>
  </si>
  <si>
    <t>1 419 446,00</t>
  </si>
  <si>
    <t>30 000,00</t>
  </si>
  <si>
    <t>1 449 446,00</t>
  </si>
  <si>
    <t>0500</t>
  </si>
  <si>
    <t>Podatek od czynności cywilnoprawnych</t>
  </si>
  <si>
    <t>160 000,00</t>
  </si>
  <si>
    <t>190 000,00</t>
  </si>
  <si>
    <t>75618</t>
  </si>
  <si>
    <t>Wpływy z innych opłat stanowiących dochody jednostek samorządu terytorialnego na podstawie ustaw</t>
  </si>
  <si>
    <t>97 650,00</t>
  </si>
  <si>
    <t>125,00</t>
  </si>
  <si>
    <t>91 775,00</t>
  </si>
  <si>
    <t>0410</t>
  </si>
  <si>
    <t>Wpływy z opłaty skarbowej</t>
  </si>
  <si>
    <t>24 000,00</t>
  </si>
  <si>
    <t>0690</t>
  </si>
  <si>
    <t>Wpływy z różnych opłat</t>
  </si>
  <si>
    <t>150,00</t>
  </si>
  <si>
    <t>275,00</t>
  </si>
  <si>
    <t>801</t>
  </si>
  <si>
    <t>Oświata i wychowanie</t>
  </si>
  <si>
    <t>30 511,40</t>
  </si>
  <si>
    <t>3 081,00</t>
  </si>
  <si>
    <t>33 592,40</t>
  </si>
  <si>
    <t>29 705,40</t>
  </si>
  <si>
    <t>80104</t>
  </si>
  <si>
    <t xml:space="preserve">Przedszkola </t>
  </si>
  <si>
    <t>2310</t>
  </si>
  <si>
    <t>Dotacje celowe otrzymane z gminy na zadania bieżące realizowane na podstawie porozumień (umów) między jednostkami samorządu terytorialnego</t>
  </si>
  <si>
    <t>razem:</t>
  </si>
  <si>
    <t>14 402 770,81</t>
  </si>
  <si>
    <t>-8 500,00</t>
  </si>
  <si>
    <t>110 092,28</t>
  </si>
  <si>
    <t>14 504 363,09</t>
  </si>
  <si>
    <t>126 706,32</t>
  </si>
  <si>
    <t>majątkowe</t>
  </si>
  <si>
    <t>2 297 385,01</t>
  </si>
  <si>
    <t>1 154 943,00</t>
  </si>
  <si>
    <t>Ogółem:</t>
  </si>
  <si>
    <t>16 700 155,82</t>
  </si>
  <si>
    <t>16 801 748,10</t>
  </si>
  <si>
    <t>1 281 649,32</t>
  </si>
  <si>
    <t>ZMIANA PLANU DOCHODÓW GMINY MIŁKOWICE NA ROK 2011</t>
  </si>
  <si>
    <t>PLAN PRZYCHODÓW I KOSZTÓW</t>
  </si>
  <si>
    <t>samorządowego zakładu budżetowego na rok 2011</t>
  </si>
  <si>
    <t>Plan przychodów na rok 2011</t>
  </si>
  <si>
    <t>Stan środków na początek roku</t>
  </si>
  <si>
    <t>§ 0690</t>
  </si>
  <si>
    <t>Wpływy z róznych opłat</t>
  </si>
  <si>
    <t>§ 0750</t>
  </si>
  <si>
    <t>§ 0830</t>
  </si>
  <si>
    <t>Wpływy z usług</t>
  </si>
  <si>
    <t>§ 0920</t>
  </si>
  <si>
    <t>§ 2650</t>
  </si>
  <si>
    <t>Dotacja przedmiotowa z budżetu otrzymana przez samorządowy zakład budżetowy (brutto)</t>
  </si>
  <si>
    <t>pozostałe przychody</t>
  </si>
  <si>
    <t>RAZEM</t>
  </si>
  <si>
    <t>Plan wydatków (kosztów) na rok 2011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</si>
  <si>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</si>
  <si>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</si>
  <si>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</si>
  <si>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</si>
  <si>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</si>
  <si>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</si>
  <si>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</si>
  <si>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</si>
  <si>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</si>
  <si>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</si>
  <si>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</si>
  <si>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Państwowy Fundusz Rehabilitacji Osób Niepełnosprawnych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</si>
  <si>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</si>
  <si>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</si>
  <si>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</si>
  <si>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</si>
  <si>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</si>
  <si>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</si>
  <si>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</si>
  <si>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</si>
  <si>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</si>
  <si>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</si>
  <si>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</si>
  <si>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</si>
  <si>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</si>
  <si>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świadczonych w ruchomej publicznej sieci telefonicznej</t>
  </si>
  <si>
    <t>§ 4370</t>
  </si>
  <si>
    <t>Opłaty z tytułu zakupu usług telekomunikacyjnych świadczonych w stacjonarnej publicznej sieci telefonicznej</t>
  </si>
  <si>
    <t>§ 4390</t>
  </si>
  <si>
    <t>Zakup usług obejmujących wykonanie ekspertyz, analiz i opinii</t>
  </si>
  <si>
    <t>§ 4400</t>
  </si>
  <si>
    <t>Opłaty za odministrowanie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</si>
  <si>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</si>
  <si>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</si>
  <si>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</si>
  <si>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</si>
  <si>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</si>
  <si>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</si>
  <si>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</si>
  <si>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</si>
  <si>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</si>
  <si>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</si>
  <si>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</si>
  <si>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</si>
  <si>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</si>
  <si>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</si>
  <si>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</si>
  <si>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</si>
  <si>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Wykaz zadań i zakupów inwestycyjnych na 2011 rok</t>
  </si>
  <si>
    <t>w złotych</t>
  </si>
  <si>
    <t>Lp.</t>
  </si>
  <si>
    <t>Nazwa zadania inwestycyjnego</t>
  </si>
  <si>
    <t>Planowane wydatki w roku 2011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</si>
  <si>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</si>
  <si>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</si>
  <si>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</si>
  <si>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</si>
  <si>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</si>
  <si>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</si>
  <si>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</si>
  <si>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</si>
  <si>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</si>
  <si>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</si>
  <si>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</si>
  <si>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</si>
  <si>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wolne środki-kredyt z 2010r.</t>
  </si>
  <si>
    <t>Budowa sieci kanalizacji sanitarnej i wodociągowej w Miłkowicach w obrębie ulic: 15 Sierpnia, 11 Listopada, Konstytucji 3 Maja"</t>
  </si>
  <si>
    <t>dotacja z WFOŚ 23.400, partyc. ludności</t>
  </si>
  <si>
    <t>Budowa sieci kanalizacyjnej burzowej na terenie Gminy Miłkowice w ramach inwestycji społecznej przy ul.22 Lipca w Miłkowicach - współfinansowanie</t>
  </si>
  <si>
    <t>Komitet budowy kanalizacji i UG</t>
  </si>
  <si>
    <t>Budowa kanalizacji sanitarnej wraz z przyłączami dla miejscowości Gniewomirowice i Goślinów</t>
  </si>
  <si>
    <t>Urząd Gminy   Miłkowice</t>
  </si>
  <si>
    <t>Modernizacja sieci wodociągowej na terenie Gminy Miłkowice</t>
  </si>
  <si>
    <t>Dotacja celowa na dofinans. inwestycji</t>
  </si>
  <si>
    <t>GZGK    w Miłkowicach</t>
  </si>
  <si>
    <t>Modernizacja sieci kanalizacyjnej na terenie Gminy Miłkowice</t>
  </si>
  <si>
    <t>Budowa sieci wodociągowej dla miejscowości Głuchowice i Kochlice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</si>
  <si>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</si>
  <si>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</si>
  <si>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</si>
  <si>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Budowa chodnika z kanalizacją deszczową w miejscowości Miłkowice w ciągu drogi powiatowej nr 2210 D na odcinku od km 5+415 do km 5+970</t>
  </si>
  <si>
    <t>Rozdział 60016 : Drogi publiczne gminne</t>
  </si>
  <si>
    <t>dotacja z TFOGR</t>
  </si>
  <si>
    <t>Remont drogi w Gniewomirowicach</t>
  </si>
  <si>
    <t>dotacja z ANR</t>
  </si>
  <si>
    <t>Remont dróg osiedlowych w Miłkowicach (ul. 22-Lipca)</t>
  </si>
  <si>
    <t>Założenie progów zwalniających (fundusz sołecki Kochlice)</t>
  </si>
  <si>
    <t>Budowa ciągu pieszo-jezdnego przy stacji PKP w Miłkowicach (dokumentacja)</t>
  </si>
  <si>
    <t>Remont drogi w Rzeszotarach ul. H.Pobożnego - dokumentacja (fundusz sołecki Rzeszotary-Dobrzejów)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</si>
  <si>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</si>
  <si>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</si>
  <si>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</si>
  <si>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</si>
  <si>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</si>
  <si>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PSP Legnica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</si>
  <si>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</si>
  <si>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</si>
  <si>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</si>
  <si>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</si>
  <si>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</si>
  <si>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</si>
  <si>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</si>
  <si>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</si>
  <si>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</si>
  <si>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</si>
  <si>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</si>
  <si>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</si>
  <si>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</si>
  <si>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</si>
  <si>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</si>
  <si>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</si>
  <si>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</si>
  <si>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</si>
  <si>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Sporządzenie dokumentacji na "Utworzenie Centrum Edukacyjno-Kulturalnego w miejscowości Ulesie"</t>
  </si>
  <si>
    <t>Remont i modernizacja świetlicy wiejskiej w Bobrowie (fundusz sołecki Bobrów)</t>
  </si>
  <si>
    <t>Utworzenie św. wiejskiej z segmentów kontenerowych w Goślinowie (w tym fundusz sołecki 6.199zł)</t>
  </si>
  <si>
    <t>Adaptacja pozyskanego budynku na świetlicę w Jakuszowie (fundusz sołecki Jakuszowa)</t>
  </si>
  <si>
    <t>Remont i modernizacja budynku  świetlicy wiejskiej w Miłkowicach (fundusz sołecki Miłkowice)</t>
  </si>
  <si>
    <t>Remont i modernizacja świetlicy wiejskiej w Studnicy (fundusz sołecki Studnica)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</si>
  <si>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</si>
  <si>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</si>
  <si>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</si>
  <si>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</si>
  <si>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</si>
  <si>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</si>
  <si>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</si>
  <si>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</si>
  <si>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</si>
  <si>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Dział 926 : KULTURA FIZYCZNA</t>
  </si>
  <si>
    <t>Rozdział  92601: Obiekty sportowe</t>
  </si>
  <si>
    <t>Budowa przyłącza energetycznego do boiska sportowego w Głuchowicach</t>
  </si>
  <si>
    <t>Rozdział  92605: Zadania w zakresie kultury fizycznej</t>
  </si>
  <si>
    <t>Remont i modernizacja budynku sportowego używanego jako świetlicę wiejską w Kochlicach (fundusz sołecki Kochlice)</t>
  </si>
  <si>
    <t>Klub Sportowy "ISKRA Kochlice"</t>
  </si>
  <si>
    <t>Razem wydatki inwestycyjne:</t>
  </si>
  <si>
    <r>
      <t>Urząd Gminy   Miłkowice i GZGK -</t>
    </r>
    <r>
      <rPr>
        <sz val="8"/>
        <rFont val="Arial"/>
        <family val="2"/>
      </rPr>
      <t>dotacja inwestycyjna 185.000zł</t>
    </r>
  </si>
  <si>
    <t>Przebudowa drogi dojazdowej do gruntów rolnych w Grzymalinie</t>
  </si>
  <si>
    <t>Budowa sieci wodociągowej dla miejscowości Lipce - dokończenie</t>
  </si>
  <si>
    <t>Przebudowa i nadbudowa budynku świetlicy i remizy strażackiej w Grzymalinie</t>
  </si>
  <si>
    <t>ZMIANA PLANU WYDATKÓW BUDŻETOWYCH GMINY MIŁKOWICE NA ROK 2011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</si>
  <si>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</si>
  <si>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</si>
  <si>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</si>
  <si>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</si>
  <si>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</si>
  <si>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</si>
  <si>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</si>
  <si>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</si>
  <si>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</si>
  <si>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</si>
  <si>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</si>
  <si>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</si>
  <si>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</si>
  <si>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</si>
  <si>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</si>
  <si>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</si>
  <si>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</si>
  <si>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</si>
  <si>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</si>
  <si>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</si>
  <si>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</si>
  <si>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</si>
  <si>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</si>
  <si>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</si>
  <si>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</si>
  <si>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</si>
  <si>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600</t>
  </si>
  <si>
    <t>Transport i łączność</t>
  </si>
  <si>
    <t>przed zmianą</t>
  </si>
  <si>
    <t>804 998,10</t>
  </si>
  <si>
    <t>293 602,10</t>
  </si>
  <si>
    <t>125 280,10</t>
  </si>
  <si>
    <t>3 385,00</t>
  </si>
  <si>
    <t>121 895,10</t>
  </si>
  <si>
    <t>168 322,00</t>
  </si>
  <si>
    <t>511 396,00</t>
  </si>
  <si>
    <t>zmniejszenie</t>
  </si>
  <si>
    <t>zwiększenie</t>
  </si>
  <si>
    <t>300,00</t>
  </si>
  <si>
    <t>po zmianach</t>
  </si>
  <si>
    <t>805 298,10</t>
  </si>
  <si>
    <t>293 902,10</t>
  </si>
  <si>
    <t>125 580,10</t>
  </si>
  <si>
    <t>122 195,10</t>
  </si>
  <si>
    <t>60016</t>
  </si>
  <si>
    <t>Drogi publiczne gminne</t>
  </si>
  <si>
    <t>739 156,27</t>
  </si>
  <si>
    <t>229 560,27</t>
  </si>
  <si>
    <t>61 238,27</t>
  </si>
  <si>
    <t>57 853,27</t>
  </si>
  <si>
    <t>509 596,00</t>
  </si>
  <si>
    <t>739 456,27</t>
  </si>
  <si>
    <t>229 860,27</t>
  </si>
  <si>
    <t>61 538,27</t>
  </si>
  <si>
    <t>58 153,27</t>
  </si>
  <si>
    <t>141 009,00</t>
  </si>
  <si>
    <t>99 500,00</t>
  </si>
  <si>
    <t>41 509,00</t>
  </si>
  <si>
    <t>68 996,34</t>
  </si>
  <si>
    <t>210 005,34</t>
  </si>
  <si>
    <t>168 496,34</t>
  </si>
  <si>
    <t>16 000,00</t>
  </si>
  <si>
    <t>84 996,34</t>
  </si>
  <si>
    <t>1 963 504,00</t>
  </si>
  <si>
    <t>1 851 678,00</t>
  </si>
  <si>
    <t>1 467 595,00</t>
  </si>
  <si>
    <t>384 083,00</t>
  </si>
  <si>
    <t>96 943,00</t>
  </si>
  <si>
    <t>14 883,00</t>
  </si>
  <si>
    <t>1 741 467,00</t>
  </si>
  <si>
    <t>1 739 267,00</t>
  </si>
  <si>
    <t>1 396 244,00</t>
  </si>
  <si>
    <t>343 023,00</t>
  </si>
  <si>
    <t>2 200,00</t>
  </si>
  <si>
    <t>757</t>
  </si>
  <si>
    <t>Obsługa długu publicznego</t>
  </si>
  <si>
    <t>362 734,04</t>
  </si>
  <si>
    <t>22 241,08</t>
  </si>
  <si>
    <t>384 975,12</t>
  </si>
  <si>
    <t>75702</t>
  </si>
  <si>
    <t>Obsługa papierów wartościowych, kredytów i pożyczek jednostek samorządu terytorialnego</t>
  </si>
  <si>
    <t>4 986 916,15</t>
  </si>
  <si>
    <t>4 392 863,75</t>
  </si>
  <si>
    <t>3 565 830,00</t>
  </si>
  <si>
    <t>827 033,75</t>
  </si>
  <si>
    <t>355 030,00</t>
  </si>
  <si>
    <t>209 317,00</t>
  </si>
  <si>
    <t>-71 092,00</t>
  </si>
  <si>
    <t>-63 692,00</t>
  </si>
  <si>
    <t>-59 492,00</t>
  </si>
  <si>
    <t>-4 200,00</t>
  </si>
  <si>
    <t>-7 400,00</t>
  </si>
  <si>
    <t>58 623,07</t>
  </si>
  <si>
    <t>32 280,00</t>
  </si>
  <si>
    <t>26 343,07</t>
  </si>
  <si>
    <t>1 095,00</t>
  </si>
  <si>
    <t>4 387 794,82</t>
  </si>
  <si>
    <t>3 538 618,00</t>
  </si>
  <si>
    <t>849 176,82</t>
  </si>
  <si>
    <t>203 012,00</t>
  </si>
  <si>
    <t>80101</t>
  </si>
  <si>
    <t>Szkoły podstawowe</t>
  </si>
  <si>
    <t>2 615 548,40</t>
  </si>
  <si>
    <t>2 471 700,00</t>
  </si>
  <si>
    <t>2 043 386,00</t>
  </si>
  <si>
    <t>428 314,00</t>
  </si>
  <si>
    <t>114 143,00</t>
  </si>
  <si>
    <t>-28 550,00</t>
  </si>
  <si>
    <t>-27 700,00</t>
  </si>
  <si>
    <t>-23 500,00</t>
  </si>
  <si>
    <t>-850,00</t>
  </si>
  <si>
    <t>42 442,00</t>
  </si>
  <si>
    <t>10 162,00</t>
  </si>
  <si>
    <t>2 629 440,40</t>
  </si>
  <si>
    <t>2 486 442,00</t>
  </si>
  <si>
    <t>2 052 166,00</t>
  </si>
  <si>
    <t>434 276,00</t>
  </si>
  <si>
    <t>113 293,00</t>
  </si>
  <si>
    <t>80103</t>
  </si>
  <si>
    <t>Oddziały przedszkolne w szkołach podstawowych</t>
  </si>
  <si>
    <t>268 191,00</t>
  </si>
  <si>
    <t>255 287,00</t>
  </si>
  <si>
    <t>205 896,00</t>
  </si>
  <si>
    <t>49 391,00</t>
  </si>
  <si>
    <t>12 904,00</t>
  </si>
  <si>
    <t>-5 112,00</t>
  </si>
  <si>
    <t>4 309,00</t>
  </si>
  <si>
    <t>3 214,00</t>
  </si>
  <si>
    <t>267 388,00</t>
  </si>
  <si>
    <t>253 389,00</t>
  </si>
  <si>
    <t>200 784,00</t>
  </si>
  <si>
    <t>52 605,00</t>
  </si>
  <si>
    <t>13 999,00</t>
  </si>
  <si>
    <t>174 515,75</t>
  </si>
  <si>
    <t>16 485,75</t>
  </si>
  <si>
    <t>7 520,00</t>
  </si>
  <si>
    <t>8 965,75</t>
  </si>
  <si>
    <t>158 030,00</t>
  </si>
  <si>
    <t>80110</t>
  </si>
  <si>
    <t>Gimnazja</t>
  </si>
  <si>
    <t>1 593 882,00</t>
  </si>
  <si>
    <t>1 511 612,00</t>
  </si>
  <si>
    <t>1 283 877,00</t>
  </si>
  <si>
    <t>227 735,00</t>
  </si>
  <si>
    <t>82 270,00</t>
  </si>
  <si>
    <t>-37 430,00</t>
  </si>
  <si>
    <t>-30 880,00</t>
  </si>
  <si>
    <t>-6 550,00</t>
  </si>
  <si>
    <t>4 576,00</t>
  </si>
  <si>
    <t>1 561 028,00</t>
  </si>
  <si>
    <t>1 485 308,00</t>
  </si>
  <si>
    <t>1 252 997,00</t>
  </si>
  <si>
    <t>232 311,00</t>
  </si>
  <si>
    <t>75 720,00</t>
  </si>
  <si>
    <t>80113</t>
  </si>
  <si>
    <t>Dowożenie uczniów do szkół</t>
  </si>
  <si>
    <t>277 625,00</t>
  </si>
  <si>
    <t>80 625,00</t>
  </si>
  <si>
    <t>24 585,00</t>
  </si>
  <si>
    <t>56 040,00</t>
  </si>
  <si>
    <t>197 000,00</t>
  </si>
  <si>
    <t>8 391,07</t>
  </si>
  <si>
    <t>286 016,07</t>
  </si>
  <si>
    <t>89 016,07</t>
  </si>
  <si>
    <t>64 431,07</t>
  </si>
  <si>
    <t>851</t>
  </si>
  <si>
    <t>Ochrona zdrowia</t>
  </si>
  <si>
    <t>80 421,73</t>
  </si>
  <si>
    <t>38 421,73</t>
  </si>
  <si>
    <t>10 000,00</t>
  </si>
  <si>
    <t>28 421,73</t>
  </si>
  <si>
    <t>42 000,00</t>
  </si>
  <si>
    <t>-2 000,00</t>
  </si>
  <si>
    <t>2 000,00</t>
  </si>
  <si>
    <t>36 421,73</t>
  </si>
  <si>
    <t>26 421,73</t>
  </si>
  <si>
    <t>44 000,00</t>
  </si>
  <si>
    <t>85153</t>
  </si>
  <si>
    <t>Zwalczanie narkomanii</t>
  </si>
  <si>
    <t>852</t>
  </si>
  <si>
    <t>Pomoc społeczna</t>
  </si>
  <si>
    <t>2 916 547,92</t>
  </si>
  <si>
    <t>607 535,00</t>
  </si>
  <si>
    <t>491 568,87</t>
  </si>
  <si>
    <t>115 966,13</t>
  </si>
  <si>
    <t>59 000,00</t>
  </si>
  <si>
    <t>2 180 217,48</t>
  </si>
  <si>
    <t>69 795,44</t>
  </si>
  <si>
    <t>-9 078,00</t>
  </si>
  <si>
    <t>27 349,00</t>
  </si>
  <si>
    <t>2 236,00</t>
  </si>
  <si>
    <t>25 113,00</t>
  </si>
  <si>
    <t>2 934 818,92</t>
  </si>
  <si>
    <t>600 693,00</t>
  </si>
  <si>
    <t>109 124,13</t>
  </si>
  <si>
    <t>2 205 330,48</t>
  </si>
  <si>
    <t>85202</t>
  </si>
  <si>
    <t>Domy pomocy społecznej</t>
  </si>
  <si>
    <t>51 200,00</t>
  </si>
  <si>
    <t>-4 888,00</t>
  </si>
  <si>
    <t>46 312,00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</si>
  <si>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</si>
  <si>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</si>
  <si>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10 585,00</t>
  </si>
  <si>
    <t>12 821,00</t>
  </si>
  <si>
    <t>85216</t>
  </si>
  <si>
    <t>Zasiłki stałe</t>
  </si>
  <si>
    <t>100 452,00</t>
  </si>
  <si>
    <t>125 565,00</t>
  </si>
  <si>
    <t>85219</t>
  </si>
  <si>
    <t>Ośrodki pomocy społecznej</t>
  </si>
  <si>
    <t>562 239,44</t>
  </si>
  <si>
    <t>490 450,00</t>
  </si>
  <si>
    <t>452 795,00</t>
  </si>
  <si>
    <t>37 655,00</t>
  </si>
  <si>
    <t>1 994,00</t>
  </si>
  <si>
    <t>-4 190,00</t>
  </si>
  <si>
    <t>558 049,44</t>
  </si>
  <si>
    <t>486 260,00</t>
  </si>
  <si>
    <t>33 465,00</t>
  </si>
  <si>
    <t>900</t>
  </si>
  <si>
    <t>Gospodarka komunalna i ochrona środowiska</t>
  </si>
  <si>
    <t>439 677,00</t>
  </si>
  <si>
    <t>415 809,00</t>
  </si>
  <si>
    <t>372 414,00</t>
  </si>
  <si>
    <t>2 800,00</t>
  </si>
  <si>
    <t>369 614,00</t>
  </si>
  <si>
    <t>43 395,00</t>
  </si>
  <si>
    <t>23 868,00</t>
  </si>
  <si>
    <t>1 486,92</t>
  </si>
  <si>
    <t>441 163,92</t>
  </si>
  <si>
    <t>25 354,92</t>
  </si>
  <si>
    <t>90002</t>
  </si>
  <si>
    <t>Gospodarka odpadami</t>
  </si>
  <si>
    <t>46 300,00</t>
  </si>
  <si>
    <t>38 932,00</t>
  </si>
  <si>
    <t>36 432,00</t>
  </si>
  <si>
    <t>7 368,00</t>
  </si>
  <si>
    <t>47 786,92</t>
  </si>
  <si>
    <t>8 854,92</t>
  </si>
  <si>
    <t>921</t>
  </si>
  <si>
    <t>Kultura i ochrona dziedzictwa narodowego</t>
  </si>
  <si>
    <t>892 603,00</t>
  </si>
  <si>
    <t>551 340,00</t>
  </si>
  <si>
    <t>78 287,00</t>
  </si>
  <si>
    <t>2 776,00</t>
  </si>
  <si>
    <t>75 511,00</t>
  </si>
  <si>
    <t>468 000,00</t>
  </si>
  <si>
    <t>5 053,00</t>
  </si>
  <si>
    <t>341 263,00</t>
  </si>
  <si>
    <t>258 424,00</t>
  </si>
  <si>
    <t>92120</t>
  </si>
  <si>
    <t>Ochrona zabytków i opieka nad zabytkami</t>
  </si>
  <si>
    <t>25 000,00</t>
  </si>
  <si>
    <t>Wydatki razem:</t>
  </si>
  <si>
    <t>17 184 914,65</t>
  </si>
  <si>
    <t>14 179 032,65</t>
  </si>
  <si>
    <t>9 180 345,29</t>
  </si>
  <si>
    <t>5 668 525,11</t>
  </si>
  <si>
    <t>3 511 820,18</t>
  </si>
  <si>
    <t>1 850 884,00</t>
  </si>
  <si>
    <t>2 665 632,48</t>
  </si>
  <si>
    <t>119 436,84</t>
  </si>
  <si>
    <t>3 005 882,00</t>
  </si>
  <si>
    <t>1 826 192,00</t>
  </si>
  <si>
    <t>-74 770,00</t>
  </si>
  <si>
    <t>-15 278,00</t>
  </si>
  <si>
    <t>26 208,00</t>
  </si>
  <si>
    <t>17 286 506,93</t>
  </si>
  <si>
    <t>5 641 313,11</t>
  </si>
  <si>
    <t>2 684 440,48</t>
  </si>
  <si>
    <t>754</t>
  </si>
  <si>
    <t>Bezpieczeństwo publiczne i ochrona przeciwpożarowa</t>
  </si>
  <si>
    <t>204 542,00</t>
  </si>
  <si>
    <t>195 542,00</t>
  </si>
  <si>
    <t>175 542,00</t>
  </si>
  <si>
    <t>41 570,00</t>
  </si>
  <si>
    <t>133 972,00</t>
  </si>
  <si>
    <t>20 000,00</t>
  </si>
  <si>
    <t>9 000,00</t>
  </si>
  <si>
    <t>15 000,00</t>
  </si>
  <si>
    <t>219 542,00</t>
  </si>
  <si>
    <t>75411</t>
  </si>
  <si>
    <t>Komendy powiatowe Państwowej Straży Pożarnej</t>
  </si>
  <si>
    <t>5 000,00</t>
  </si>
  <si>
    <t>-25 000,00</t>
  </si>
  <si>
    <t>867 603,00</t>
  </si>
  <si>
    <t>526 340,00</t>
  </si>
  <si>
    <t>443 000,00</t>
  </si>
  <si>
    <t>-107 170,00</t>
  </si>
  <si>
    <t>208 762,28</t>
  </si>
  <si>
    <t>192 275,36</t>
  </si>
  <si>
    <t>16 486,92</t>
  </si>
  <si>
    <t>14 264 138,01</t>
  </si>
  <si>
    <t>3 022 368,92</t>
  </si>
  <si>
    <t>Wykaz dotacji udzielanych z budżetu Gminy Miłkowice w roku 2011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</si>
  <si>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</si>
  <si>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</si>
  <si>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</si>
  <si>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</si>
  <si>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</si>
  <si>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</si>
  <si>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01010</t>
  </si>
  <si>
    <t>Infrastruktura sanitacyjna wsi</t>
  </si>
  <si>
    <t>Gminny Zakład Gospodarki Komunalnej w Miłkowicach</t>
  </si>
  <si>
    <t>Dostarczanie wody</t>
  </si>
  <si>
    <t>dotacja do 1 km dróg gminnych</t>
  </si>
  <si>
    <t>Cmentarze</t>
  </si>
  <si>
    <t>dotacja do 1 km przewozu uczniów</t>
  </si>
  <si>
    <t>dotacja do 1 mieszkańca gminy do wywozu odpadów segregowanych i utrzymania składowiska odpadów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</si>
  <si>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</si>
  <si>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</si>
  <si>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</si>
  <si>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</si>
  <si>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</si>
  <si>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</si>
  <si>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</si>
  <si>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Domy i ośrodki kultury, świetlice i kluby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</si>
  <si>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</si>
  <si>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</si>
  <si>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</si>
  <si>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</si>
  <si>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</si>
  <si>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</si>
  <si>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</si>
  <si>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</si>
  <si>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</si>
  <si>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na koszty utrzymania dziecka niepełnosprawnego </t>
  </si>
  <si>
    <t xml:space="preserve">  III. Dotacje celowe</t>
  </si>
  <si>
    <t xml:space="preserve">  III.1. Jednostki sektora finansów publicznych</t>
  </si>
  <si>
    <t>Przeciwdziałanie alkoholizmowi</t>
  </si>
  <si>
    <t>Infrastruktura wodociągowa i sanitacyjna wsi</t>
  </si>
  <si>
    <t>Gminny Zakład Gospodarki komunalnej w Miłkowicach</t>
  </si>
  <si>
    <t xml:space="preserve">Gospodarka odpadami </t>
  </si>
  <si>
    <t xml:space="preserve">Urząd Miasta Legnica </t>
  </si>
  <si>
    <t xml:space="preserve">na koszty utrzymania dzieci uczęszczających do przedszkoli w Legnicy </t>
  </si>
  <si>
    <t>Urząd Miasta Lubin</t>
  </si>
  <si>
    <t xml:space="preserve">na koszty utrzymania dzieci uczęszczających do przedszkoli w Lubinie </t>
  </si>
  <si>
    <t>Urząd Gminy Lubin</t>
  </si>
  <si>
    <t>na koszty utrzymania dzieci uczęszczających do przedszkoli w gminie Lubin</t>
  </si>
  <si>
    <t xml:space="preserve">  III.2. Jednostki spoza sektora finansów publicznych</t>
  </si>
  <si>
    <t>Ludowy Klub Sportowy "Czarni" Miłkowice</t>
  </si>
  <si>
    <t>upowszechnianie kultury fizycznej i sportu na terenie gminy Miłkowice</t>
  </si>
  <si>
    <t>Ludowy Zespół Sportowy "Dąb-Stowarzyszenie" Siedliska</t>
  </si>
  <si>
    <t>Klub Brydża Sportowego w Miłkowicach</t>
  </si>
  <si>
    <t>Klub Sportowy "ISKRA" Kochlice</t>
  </si>
  <si>
    <t>Klub Sportowy "Victoria" Rzeszotary</t>
  </si>
  <si>
    <t xml:space="preserve">Ogółem dotacje 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</si>
  <si>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</si>
  <si>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</si>
  <si>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</si>
  <si>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 komunalnych lokali mieszkalnych 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</si>
  <si>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administrowanych cmentarzy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</si>
  <si>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</si>
  <si>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</si>
  <si>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wodociągu dla Kochlic i Głuchowic - dokończenie (</t>
    </r>
    <r>
      <rPr>
        <i/>
        <sz val="10"/>
        <rFont val="Arial CE"/>
        <family val="2"/>
      </rPr>
      <t>dotacja inwestycyjna)</t>
    </r>
  </si>
  <si>
    <r>
      <t>Budowa wodociągu dla miejscowości Lipce - dokończenie (</t>
    </r>
    <r>
      <rPr>
        <i/>
        <sz val="10"/>
        <rFont val="Arial CE"/>
        <family val="2"/>
      </rPr>
      <t>dotacja inwestycyjna)</t>
    </r>
  </si>
  <si>
    <r>
      <t>Budowa przykanlików w ramach zadania Budowa kanalizacji sanitarnej 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</si>
  <si>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</si>
  <si>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r>
      <t>Remont budynku Biblioteki Publicznej w Miłkowicach (</t>
    </r>
    <r>
      <rPr>
        <i/>
        <sz val="10"/>
        <rFont val="Arial CE"/>
        <family val="0"/>
      </rPr>
      <t>dotacja inwestycyjna</t>
    </r>
    <r>
      <rPr>
        <sz val="10"/>
        <rFont val="Arial CE"/>
        <family val="2"/>
      </rPr>
      <t>)</t>
    </r>
  </si>
  <si>
    <r>
      <t xml:space="preserve">upowszechnianie kultury fizycznej i sportu - remont i modernizacja budynku klubowego  </t>
    </r>
    <r>
      <rPr>
        <i/>
        <sz val="10"/>
        <rFont val="Arial CE"/>
        <family val="0"/>
      </rPr>
      <t>(dotacja inwestycyjna)</t>
    </r>
  </si>
  <si>
    <t>na realizację programów profilaktyki rozwiązywania problemów alkoholowych i przeciwdziałania narkomanii</t>
  </si>
  <si>
    <t>8 589,87</t>
  </si>
  <si>
    <t>1 972 093,87</t>
  </si>
  <si>
    <t>1 860 267,87</t>
  </si>
  <si>
    <t>392 672,87</t>
  </si>
  <si>
    <t>1 750 056,87</t>
  </si>
  <si>
    <t>1 747 856,87</t>
  </si>
  <si>
    <t>351 612,87</t>
  </si>
  <si>
    <t>62 799,07</t>
  </si>
  <si>
    <t>4 978 623,22</t>
  </si>
  <si>
    <t>358 111,00</t>
  </si>
  <si>
    <t>177 596,75</t>
  </si>
  <si>
    <t>161 111,00</t>
  </si>
  <si>
    <t>138 745,28</t>
  </si>
  <si>
    <t>106 465,28</t>
  </si>
  <si>
    <t>5 081,00</t>
  </si>
  <si>
    <t>9 244 320,57</t>
  </si>
  <si>
    <t>3 603 007,46</t>
  </si>
  <si>
    <t>1 830 965,00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</si>
</sst>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6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.5"/>
      <color indexed="8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9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5"/>
      <color indexed="8"/>
      <name val="Arial"/>
      <family val="0"/>
    </font>
    <font>
      <b/>
      <sz val="5.5"/>
      <color indexed="8"/>
      <name val="Arial"/>
      <family val="0"/>
    </font>
    <font>
      <sz val="5.5"/>
      <color indexed="8"/>
      <name val="Arial"/>
      <family val="0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i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0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3" borderId="9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97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2" fillId="25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49" fontId="6" fillId="24" borderId="11" xfId="0" applyAlignment="1">
      <alignment horizontal="right" vertical="center" wrapText="1"/>
    </xf>
    <xf numFmtId="49" fontId="6" fillId="24" borderId="10" xfId="0" applyAlignment="1">
      <alignment horizontal="right" vertical="center" wrapText="1"/>
    </xf>
    <xf numFmtId="49" fontId="5" fillId="24" borderId="10" xfId="0" applyAlignment="1">
      <alignment horizontal="right" vertical="center" wrapText="1"/>
    </xf>
    <xf numFmtId="49" fontId="7" fillId="24" borderId="10" xfId="0" applyAlignment="1">
      <alignment horizontal="right" vertical="center" wrapText="1"/>
    </xf>
    <xf numFmtId="49" fontId="0" fillId="25" borderId="10" xfId="0" applyFont="1" applyAlignment="1">
      <alignment horizontal="center" vertical="center" wrapText="1"/>
    </xf>
    <xf numFmtId="49" fontId="0" fillId="25" borderId="10" xfId="0" applyFont="1" applyAlignment="1">
      <alignment horizontal="right" vertical="center" wrapText="1"/>
    </xf>
    <xf numFmtId="49" fontId="8" fillId="25" borderId="10" xfId="0" applyFont="1" applyAlignment="1">
      <alignment horizontal="center" vertical="center" wrapText="1"/>
    </xf>
    <xf numFmtId="49" fontId="5" fillId="25" borderId="10" xfId="0" applyFont="1" applyAlignment="1">
      <alignment horizontal="center" vertical="center" wrapText="1"/>
    </xf>
    <xf numFmtId="0" fontId="10" fillId="0" borderId="0" xfId="55" applyFill="1">
      <alignment/>
      <protection/>
    </xf>
    <xf numFmtId="49" fontId="11" fillId="25" borderId="10" xfId="0" applyFont="1" applyAlignment="1">
      <alignment horizontal="center" vertical="center" wrapText="1"/>
    </xf>
    <xf numFmtId="49" fontId="12" fillId="24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6" fillId="24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57" fillId="24" borderId="12" xfId="0" applyFont="1" applyBorder="1" applyAlignment="1">
      <alignment horizontal="right" vertical="center" wrapText="1"/>
    </xf>
    <xf numFmtId="0" fontId="25" fillId="0" borderId="0" xfId="52">
      <alignment/>
      <protection/>
    </xf>
    <xf numFmtId="0" fontId="25" fillId="0" borderId="0" xfId="58">
      <alignment/>
      <protection/>
    </xf>
    <xf numFmtId="0" fontId="34" fillId="0" borderId="13" xfId="52" applyFont="1" applyBorder="1">
      <alignment/>
      <protection/>
    </xf>
    <xf numFmtId="0" fontId="35" fillId="0" borderId="14" xfId="52" applyFont="1" applyBorder="1" applyAlignment="1">
      <alignment horizontal="justify" vertical="center"/>
      <protection/>
    </xf>
    <xf numFmtId="4" fontId="34" fillId="0" borderId="15" xfId="42" applyNumberFormat="1" applyFont="1" applyBorder="1" applyAlignment="1">
      <alignment horizontal="right" vertical="center"/>
    </xf>
    <xf numFmtId="0" fontId="36" fillId="0" borderId="16" xfId="52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justify" vertical="center"/>
      <protection/>
    </xf>
    <xf numFmtId="4" fontId="34" fillId="0" borderId="18" xfId="42" applyNumberFormat="1" applyFont="1" applyBorder="1" applyAlignment="1">
      <alignment horizontal="right" vertical="center"/>
    </xf>
    <xf numFmtId="0" fontId="36" fillId="0" borderId="19" xfId="52" applyFont="1" applyBorder="1" applyAlignment="1">
      <alignment horizontal="center" vertical="center"/>
      <protection/>
    </xf>
    <xf numFmtId="0" fontId="35" fillId="0" borderId="20" xfId="52" applyFont="1" applyBorder="1" applyAlignment="1">
      <alignment horizontal="justify" vertical="center"/>
      <protection/>
    </xf>
    <xf numFmtId="4" fontId="34" fillId="0" borderId="21" xfId="42" applyNumberFormat="1" applyFont="1" applyBorder="1" applyAlignment="1">
      <alignment horizontal="right" vertical="center"/>
    </xf>
    <xf numFmtId="0" fontId="35" fillId="0" borderId="17" xfId="52" applyFont="1" applyFill="1" applyBorder="1" applyAlignment="1">
      <alignment horizontal="justify" vertical="center"/>
      <protection/>
    </xf>
    <xf numFmtId="4" fontId="34" fillId="0" borderId="18" xfId="42" applyNumberFormat="1" applyFont="1" applyFill="1" applyBorder="1" applyAlignment="1">
      <alignment horizontal="right" vertical="center"/>
    </xf>
    <xf numFmtId="0" fontId="35" fillId="0" borderId="22" xfId="52" applyFont="1" applyBorder="1" applyAlignment="1">
      <alignment horizontal="justify" vertical="center" wrapText="1"/>
      <protection/>
    </xf>
    <xf numFmtId="49" fontId="57" fillId="24" borderId="10" xfId="0" applyFont="1" applyBorder="1" applyAlignment="1">
      <alignment horizontal="right" vertical="center" wrapText="1"/>
    </xf>
    <xf numFmtId="49" fontId="56" fillId="25" borderId="23" xfId="0" applyBorder="1" applyAlignment="1">
      <alignment horizontal="right" vertical="center" wrapText="1"/>
    </xf>
    <xf numFmtId="49" fontId="57" fillId="24" borderId="24" xfId="0" applyFont="1" applyBorder="1" applyAlignment="1">
      <alignment horizontal="right" vertical="center" wrapText="1"/>
    </xf>
    <xf numFmtId="4" fontId="34" fillId="0" borderId="25" xfId="42" applyNumberFormat="1" applyFont="1" applyBorder="1" applyAlignment="1">
      <alignment horizontal="right" vertical="center"/>
    </xf>
    <xf numFmtId="0" fontId="35" fillId="0" borderId="22" xfId="52" applyFont="1" applyBorder="1" applyAlignment="1">
      <alignment horizontal="justify" vertical="center"/>
      <protection/>
    </xf>
    <xf numFmtId="4" fontId="37" fillId="0" borderId="26" xfId="42" applyNumberFormat="1" applyFont="1" applyBorder="1" applyAlignment="1">
      <alignment horizontal="right" vertical="center"/>
    </xf>
    <xf numFmtId="0" fontId="25" fillId="0" borderId="27" xfId="52" applyBorder="1" applyAlignment="1">
      <alignment horizontal="center" vertical="center"/>
      <protection/>
    </xf>
    <xf numFmtId="0" fontId="25" fillId="0" borderId="0" xfId="52" applyBorder="1" applyAlignment="1">
      <alignment horizontal="justify" vertical="center"/>
      <protection/>
    </xf>
    <xf numFmtId="181" fontId="25" fillId="0" borderId="28" xfId="42" applyNumberFormat="1" applyBorder="1" applyAlignment="1">
      <alignment/>
    </xf>
    <xf numFmtId="0" fontId="36" fillId="0" borderId="13" xfId="52" applyFont="1" applyBorder="1" applyAlignment="1">
      <alignment horizontal="center" vertical="center"/>
      <protection/>
    </xf>
    <xf numFmtId="0" fontId="35" fillId="0" borderId="14" xfId="52" applyFont="1" applyBorder="1" applyAlignment="1">
      <alignment horizontal="left" vertical="center" wrapText="1"/>
      <protection/>
    </xf>
    <xf numFmtId="4" fontId="34" fillId="0" borderId="15" xfId="42" applyNumberFormat="1" applyFont="1" applyBorder="1" applyAlignment="1">
      <alignment vertical="center"/>
    </xf>
    <xf numFmtId="0" fontId="35" fillId="0" borderId="20" xfId="52" applyFont="1" applyBorder="1" applyAlignment="1">
      <alignment horizontal="left" vertical="center" wrapText="1"/>
      <protection/>
    </xf>
    <xf numFmtId="4" fontId="34" fillId="0" borderId="21" xfId="42" applyNumberFormat="1" applyFont="1" applyBorder="1" applyAlignment="1">
      <alignment vertical="center"/>
    </xf>
    <xf numFmtId="0" fontId="35" fillId="0" borderId="20" xfId="52" applyFont="1" applyBorder="1" applyAlignment="1">
      <alignment horizontal="justify" vertical="center" wrapText="1"/>
      <protection/>
    </xf>
    <xf numFmtId="0" fontId="34" fillId="0" borderId="19" xfId="52" applyFont="1" applyBorder="1" applyAlignment="1">
      <alignment horizontal="center" vertical="center"/>
      <protection/>
    </xf>
    <xf numFmtId="0" fontId="35" fillId="0" borderId="20" xfId="52" applyFont="1" applyBorder="1" applyAlignment="1">
      <alignment horizontal="right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35" fillId="0" borderId="22" xfId="52" applyFont="1" applyBorder="1" applyAlignment="1">
      <alignment horizontal="right" vertical="center"/>
      <protection/>
    </xf>
    <xf numFmtId="4" fontId="34" fillId="0" borderId="25" xfId="42" applyNumberFormat="1" applyFont="1" applyBorder="1" applyAlignment="1">
      <alignment vertical="center"/>
    </xf>
    <xf numFmtId="4" fontId="37" fillId="0" borderId="29" xfId="42" applyNumberFormat="1" applyFont="1" applyBorder="1" applyAlignment="1">
      <alignment/>
    </xf>
    <xf numFmtId="0" fontId="25" fillId="0" borderId="0" xfId="52" applyFont="1">
      <alignment/>
      <protection/>
    </xf>
    <xf numFmtId="0" fontId="39" fillId="0" borderId="0" xfId="57" applyFont="1" applyAlignment="1">
      <alignment vertical="center" wrapText="1"/>
      <protection/>
    </xf>
    <xf numFmtId="0" fontId="40" fillId="0" borderId="0" xfId="57" applyFont="1">
      <alignment/>
      <protection/>
    </xf>
    <xf numFmtId="0" fontId="41" fillId="0" borderId="0" xfId="57" applyFont="1">
      <alignment/>
      <protection/>
    </xf>
    <xf numFmtId="3" fontId="41" fillId="0" borderId="0" xfId="57" applyNumberFormat="1" applyFont="1">
      <alignment/>
      <protection/>
    </xf>
    <xf numFmtId="0" fontId="38" fillId="0" borderId="0" xfId="57" applyFont="1" applyAlignment="1">
      <alignment horizontal="right" vertical="center"/>
      <protection/>
    </xf>
    <xf numFmtId="0" fontId="33" fillId="0" borderId="0" xfId="57" applyFont="1" applyAlignment="1">
      <alignment textRotation="180"/>
      <protection/>
    </xf>
    <xf numFmtId="0" fontId="33" fillId="0" borderId="30" xfId="57" applyFont="1" applyFill="1" applyBorder="1" applyAlignment="1">
      <alignment horizontal="center" vertical="center" wrapText="1"/>
      <protection/>
    </xf>
    <xf numFmtId="0" fontId="33" fillId="0" borderId="0" xfId="57" applyFont="1" applyFill="1" applyAlignment="1">
      <alignment textRotation="180"/>
      <protection/>
    </xf>
    <xf numFmtId="0" fontId="41" fillId="0" borderId="0" xfId="57" applyFont="1" applyFill="1" applyAlignment="1">
      <alignment vertical="center" wrapText="1"/>
      <protection/>
    </xf>
    <xf numFmtId="0" fontId="33" fillId="0" borderId="31" xfId="57" applyFont="1" applyFill="1" applyBorder="1" applyAlignment="1">
      <alignment horizontal="center" vertical="center" wrapText="1"/>
      <protection/>
    </xf>
    <xf numFmtId="0" fontId="43" fillId="0" borderId="23" xfId="57" applyFont="1" applyFill="1" applyBorder="1" applyAlignment="1">
      <alignment horizontal="center" vertical="center" wrapText="1"/>
      <protection/>
    </xf>
    <xf numFmtId="0" fontId="43" fillId="0" borderId="32" xfId="57" applyFont="1" applyFill="1" applyBorder="1" applyAlignment="1">
      <alignment horizontal="center" vertical="center" wrapText="1"/>
      <protection/>
    </xf>
    <xf numFmtId="0" fontId="45" fillId="0" borderId="33" xfId="57" applyFont="1" applyFill="1" applyBorder="1" applyAlignment="1">
      <alignment horizontal="center" vertical="center" wrapText="1"/>
      <protection/>
    </xf>
    <xf numFmtId="0" fontId="45" fillId="0" borderId="23" xfId="57" applyFont="1" applyFill="1" applyBorder="1" applyAlignment="1">
      <alignment horizontal="center" vertical="center" wrapText="1"/>
      <protection/>
    </xf>
    <xf numFmtId="0" fontId="46" fillId="0" borderId="23" xfId="57" applyFont="1" applyFill="1" applyBorder="1" applyAlignment="1">
      <alignment horizontal="center" vertical="center" wrapText="1"/>
      <protection/>
    </xf>
    <xf numFmtId="0" fontId="46" fillId="0" borderId="34" xfId="57" applyFont="1" applyFill="1" applyBorder="1" applyAlignment="1">
      <alignment horizontal="center" vertical="center" wrapText="1"/>
      <protection/>
    </xf>
    <xf numFmtId="0" fontId="45" fillId="0" borderId="0" xfId="57" applyFont="1" applyFill="1" applyAlignment="1">
      <alignment horizontal="center" textRotation="180"/>
      <protection/>
    </xf>
    <xf numFmtId="0" fontId="45" fillId="0" borderId="0" xfId="57" applyFont="1" applyFill="1" applyAlignment="1">
      <alignment horizontal="center" vertical="center" wrapText="1"/>
      <protection/>
    </xf>
    <xf numFmtId="3" fontId="33" fillId="0" borderId="35" xfId="57" applyNumberFormat="1" applyFont="1" applyFill="1" applyBorder="1" applyAlignment="1">
      <alignment vertical="center" wrapText="1"/>
      <protection/>
    </xf>
    <xf numFmtId="3" fontId="33" fillId="0" borderId="36" xfId="57" applyNumberFormat="1" applyFont="1" applyFill="1" applyBorder="1" applyAlignment="1">
      <alignment vertical="center" wrapText="1"/>
      <protection/>
    </xf>
    <xf numFmtId="3" fontId="25" fillId="0" borderId="37" xfId="57" applyNumberFormat="1" applyFont="1" applyFill="1" applyBorder="1" applyAlignment="1">
      <alignment vertical="center" wrapText="1"/>
      <protection/>
    </xf>
    <xf numFmtId="3" fontId="47" fillId="0" borderId="38" xfId="57" applyNumberFormat="1" applyFont="1" applyFill="1" applyBorder="1" applyAlignment="1">
      <alignment vertical="center" wrapText="1"/>
      <protection/>
    </xf>
    <xf numFmtId="3" fontId="47" fillId="0" borderId="39" xfId="57" applyNumberFormat="1" applyFont="1" applyFill="1" applyBorder="1" applyAlignment="1">
      <alignment vertical="center" wrapText="1"/>
      <protection/>
    </xf>
    <xf numFmtId="3" fontId="47" fillId="0" borderId="40" xfId="57" applyNumberFormat="1" applyFont="1" applyFill="1" applyBorder="1" applyAlignment="1">
      <alignment vertical="center" wrapText="1"/>
      <protection/>
    </xf>
    <xf numFmtId="3" fontId="25" fillId="0" borderId="41" xfId="57" applyNumberFormat="1" applyFont="1" applyFill="1" applyBorder="1" applyAlignment="1">
      <alignment vertical="center" wrapText="1"/>
      <protection/>
    </xf>
    <xf numFmtId="0" fontId="25" fillId="0" borderId="42" xfId="57" applyFont="1" applyFill="1" applyBorder="1" applyAlignment="1">
      <alignment horizontal="center" vertical="center" wrapText="1"/>
      <protection/>
    </xf>
    <xf numFmtId="0" fontId="25" fillId="0" borderId="10" xfId="57" applyFont="1" applyFill="1" applyBorder="1" applyAlignment="1">
      <alignment vertical="center" wrapText="1"/>
      <protection/>
    </xf>
    <xf numFmtId="3" fontId="41" fillId="0" borderId="10" xfId="57" applyNumberFormat="1" applyFont="1" applyFill="1" applyBorder="1" applyAlignment="1">
      <alignment vertical="center" wrapText="1"/>
      <protection/>
    </xf>
    <xf numFmtId="3" fontId="48" fillId="0" borderId="43" xfId="57" applyNumberFormat="1" applyFont="1" applyFill="1" applyBorder="1" applyAlignment="1">
      <alignment vertical="center" wrapText="1"/>
      <protection/>
    </xf>
    <xf numFmtId="0" fontId="25" fillId="0" borderId="19" xfId="56" applyFont="1" applyFill="1" applyBorder="1" applyAlignment="1">
      <alignment horizontal="center" vertical="center" wrapText="1"/>
      <protection/>
    </xf>
    <xf numFmtId="0" fontId="25" fillId="0" borderId="20" xfId="56" applyFont="1" applyFill="1" applyBorder="1" applyAlignment="1">
      <alignment vertical="center" wrapText="1"/>
      <protection/>
    </xf>
    <xf numFmtId="3" fontId="41" fillId="0" borderId="20" xfId="56" applyNumberFormat="1" applyFont="1" applyFill="1" applyBorder="1" applyAlignment="1">
      <alignment vertical="center" wrapText="1"/>
      <protection/>
    </xf>
    <xf numFmtId="3" fontId="48" fillId="0" borderId="44" xfId="56" applyNumberFormat="1" applyFont="1" applyFill="1" applyBorder="1" applyAlignment="1">
      <alignment vertical="center" wrapText="1"/>
      <protection/>
    </xf>
    <xf numFmtId="0" fontId="33" fillId="0" borderId="0" xfId="56" applyFont="1" applyFill="1" applyAlignment="1">
      <alignment textRotation="180"/>
      <protection/>
    </xf>
    <xf numFmtId="0" fontId="41" fillId="0" borderId="0" xfId="56" applyFont="1" applyFill="1" applyAlignment="1">
      <alignment vertical="center" wrapText="1"/>
      <protection/>
    </xf>
    <xf numFmtId="0" fontId="25" fillId="0" borderId="45" xfId="57" applyFont="1" applyFill="1" applyBorder="1" applyAlignment="1">
      <alignment horizontal="left" vertical="center" wrapText="1"/>
      <protection/>
    </xf>
    <xf numFmtId="3" fontId="41" fillId="0" borderId="45" xfId="57" applyNumberFormat="1" applyFont="1" applyFill="1" applyBorder="1" applyAlignment="1">
      <alignment vertical="center" wrapText="1"/>
      <protection/>
    </xf>
    <xf numFmtId="3" fontId="41" fillId="0" borderId="43" xfId="57" applyNumberFormat="1" applyFont="1" applyFill="1" applyBorder="1" applyAlignment="1">
      <alignment vertical="center" wrapText="1"/>
      <protection/>
    </xf>
    <xf numFmtId="3" fontId="49" fillId="0" borderId="14" xfId="56" applyNumberFormat="1" applyFont="1" applyFill="1" applyBorder="1" applyAlignment="1">
      <alignment vertical="center" wrapText="1"/>
      <protection/>
    </xf>
    <xf numFmtId="0" fontId="48" fillId="0" borderId="46" xfId="57" applyFont="1" applyFill="1" applyBorder="1" applyAlignment="1">
      <alignment horizontal="center" vertical="center" wrapText="1"/>
      <protection/>
    </xf>
    <xf numFmtId="3" fontId="25" fillId="0" borderId="47" xfId="57" applyNumberFormat="1" applyFont="1" applyFill="1" applyBorder="1" applyAlignment="1">
      <alignment horizontal="center" vertical="center" wrapText="1"/>
      <protection/>
    </xf>
    <xf numFmtId="0" fontId="25" fillId="0" borderId="33" xfId="57" applyFont="1" applyFill="1" applyBorder="1" applyAlignment="1">
      <alignment horizontal="center" vertical="center" wrapText="1"/>
      <protection/>
    </xf>
    <xf numFmtId="0" fontId="25" fillId="0" borderId="23" xfId="57" applyFont="1" applyFill="1" applyBorder="1" applyAlignment="1">
      <alignment vertical="center" wrapText="1"/>
      <protection/>
    </xf>
    <xf numFmtId="3" fontId="41" fillId="0" borderId="23" xfId="57" applyNumberFormat="1" applyFont="1" applyFill="1" applyBorder="1" applyAlignment="1">
      <alignment vertical="center" wrapText="1"/>
      <protection/>
    </xf>
    <xf numFmtId="3" fontId="41" fillId="0" borderId="48" xfId="57" applyNumberFormat="1" applyFont="1" applyFill="1" applyBorder="1" applyAlignment="1">
      <alignment vertical="center" wrapText="1"/>
      <protection/>
    </xf>
    <xf numFmtId="3" fontId="25" fillId="0" borderId="49" xfId="57" applyNumberFormat="1" applyFont="1" applyFill="1" applyBorder="1" applyAlignment="1">
      <alignment horizontal="center" vertical="center" wrapText="1"/>
      <protection/>
    </xf>
    <xf numFmtId="3" fontId="33" fillId="0" borderId="50" xfId="57" applyNumberFormat="1" applyFont="1" applyFill="1" applyBorder="1" applyAlignment="1">
      <alignment vertical="center" wrapText="1"/>
      <protection/>
    </xf>
    <xf numFmtId="3" fontId="33" fillId="0" borderId="51" xfId="57" applyNumberFormat="1" applyFont="1" applyFill="1" applyBorder="1" applyAlignment="1">
      <alignment vertical="center" wrapText="1"/>
      <protection/>
    </xf>
    <xf numFmtId="3" fontId="25" fillId="0" borderId="52" xfId="57" applyNumberFormat="1" applyFont="1" applyFill="1" applyBorder="1" applyAlignment="1">
      <alignment vertical="center" wrapText="1"/>
      <protection/>
    </xf>
    <xf numFmtId="3" fontId="25" fillId="0" borderId="53" xfId="57" applyNumberFormat="1" applyFont="1" applyFill="1" applyBorder="1" applyAlignment="1">
      <alignment vertical="center" wrapText="1"/>
      <protection/>
    </xf>
    <xf numFmtId="0" fontId="25" fillId="0" borderId="13" xfId="56" applyFont="1" applyFill="1" applyBorder="1" applyAlignment="1">
      <alignment horizontal="center" vertical="center" wrapText="1"/>
      <protection/>
    </xf>
    <xf numFmtId="0" fontId="25" fillId="0" borderId="14" xfId="56" applyFont="1" applyFill="1" applyBorder="1" applyAlignment="1">
      <alignment horizontal="left" vertical="center" wrapText="1"/>
      <protection/>
    </xf>
    <xf numFmtId="3" fontId="50" fillId="0" borderId="14" xfId="56" applyNumberFormat="1" applyFont="1" applyFill="1" applyBorder="1" applyAlignment="1">
      <alignment vertical="center" wrapText="1"/>
      <protection/>
    </xf>
    <xf numFmtId="3" fontId="41" fillId="0" borderId="14" xfId="56" applyNumberFormat="1" applyFont="1" applyFill="1" applyBorder="1" applyAlignment="1">
      <alignment vertical="center" wrapText="1"/>
      <protection/>
    </xf>
    <xf numFmtId="3" fontId="49" fillId="0" borderId="20" xfId="56" applyNumberFormat="1" applyFont="1" applyFill="1" applyBorder="1" applyAlignment="1">
      <alignment vertical="center" wrapText="1"/>
      <protection/>
    </xf>
    <xf numFmtId="3" fontId="25" fillId="0" borderId="54" xfId="57" applyNumberFormat="1" applyFont="1" applyFill="1" applyBorder="1" applyAlignment="1">
      <alignment vertical="center" wrapText="1"/>
      <protection/>
    </xf>
    <xf numFmtId="3" fontId="49" fillId="0" borderId="10" xfId="57" applyNumberFormat="1" applyFont="1" applyFill="1" applyBorder="1" applyAlignment="1">
      <alignment vertical="center" wrapText="1"/>
      <protection/>
    </xf>
    <xf numFmtId="0" fontId="25" fillId="0" borderId="55" xfId="57" applyFont="1" applyFill="1" applyBorder="1" applyAlignment="1">
      <alignment horizontal="center" vertical="center" wrapText="1"/>
      <protection/>
    </xf>
    <xf numFmtId="0" fontId="25" fillId="0" borderId="56" xfId="57" applyFont="1" applyFill="1" applyBorder="1" applyAlignment="1">
      <alignment vertical="center" wrapText="1"/>
      <protection/>
    </xf>
    <xf numFmtId="3" fontId="41" fillId="0" borderId="56" xfId="57" applyNumberFormat="1" applyFont="1" applyFill="1" applyBorder="1" applyAlignment="1">
      <alignment vertical="center" wrapText="1"/>
      <protection/>
    </xf>
    <xf numFmtId="3" fontId="41" fillId="0" borderId="57" xfId="57" applyNumberFormat="1" applyFont="1" applyFill="1" applyBorder="1" applyAlignment="1">
      <alignment vertical="center" wrapText="1"/>
      <protection/>
    </xf>
    <xf numFmtId="3" fontId="25" fillId="0" borderId="58" xfId="57" applyNumberFormat="1" applyFont="1" applyFill="1" applyBorder="1" applyAlignment="1">
      <alignment horizontal="center" vertical="center" wrapText="1"/>
      <protection/>
    </xf>
    <xf numFmtId="3" fontId="33" fillId="0" borderId="35" xfId="53" applyNumberFormat="1" applyFont="1" applyFill="1" applyBorder="1" applyAlignment="1">
      <alignment vertical="center" wrapText="1"/>
      <protection/>
    </xf>
    <xf numFmtId="0" fontId="25" fillId="0" borderId="37" xfId="57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textRotation="180"/>
      <protection/>
    </xf>
    <xf numFmtId="0" fontId="41" fillId="0" borderId="0" xfId="53" applyFont="1" applyFill="1" applyAlignment="1">
      <alignment vertical="center" wrapText="1"/>
      <protection/>
    </xf>
    <xf numFmtId="3" fontId="47" fillId="0" borderId="38" xfId="53" applyNumberFormat="1" applyFont="1" applyFill="1" applyBorder="1" applyAlignment="1">
      <alignment vertical="center" wrapText="1"/>
      <protection/>
    </xf>
    <xf numFmtId="0" fontId="25" fillId="0" borderId="59" xfId="57" applyFont="1" applyFill="1" applyBorder="1" applyAlignment="1">
      <alignment vertical="center" wrapText="1"/>
      <protection/>
    </xf>
    <xf numFmtId="0" fontId="41" fillId="0" borderId="60" xfId="57" applyFont="1" applyFill="1" applyBorder="1" applyAlignment="1">
      <alignment horizontal="center" vertical="center" wrapText="1"/>
      <protection/>
    </xf>
    <xf numFmtId="0" fontId="25" fillId="0" borderId="61" xfId="57" applyFont="1" applyFill="1" applyBorder="1" applyAlignment="1">
      <alignment vertical="center" wrapText="1"/>
      <protection/>
    </xf>
    <xf numFmtId="3" fontId="41" fillId="0" borderId="61" xfId="57" applyNumberFormat="1" applyFont="1" applyFill="1" applyBorder="1" applyAlignment="1">
      <alignment vertical="center" wrapText="1"/>
      <protection/>
    </xf>
    <xf numFmtId="3" fontId="48" fillId="0" borderId="61" xfId="57" applyNumberFormat="1" applyFont="1" applyFill="1" applyBorder="1" applyAlignment="1">
      <alignment vertical="center" wrapText="1"/>
      <protection/>
    </xf>
    <xf numFmtId="0" fontId="41" fillId="0" borderId="0" xfId="57" applyFont="1" applyBorder="1">
      <alignment/>
      <protection/>
    </xf>
    <xf numFmtId="3" fontId="41" fillId="0" borderId="0" xfId="57" applyNumberFormat="1" applyFont="1" applyBorder="1">
      <alignment/>
      <protection/>
    </xf>
    <xf numFmtId="0" fontId="33" fillId="20" borderId="30" xfId="57" applyFont="1" applyFill="1" applyBorder="1" applyAlignment="1">
      <alignment horizontal="center" vertical="center" wrapText="1"/>
      <protection/>
    </xf>
    <xf numFmtId="0" fontId="41" fillId="0" borderId="0" xfId="57" applyFont="1" applyAlignment="1">
      <alignment vertical="center" wrapText="1"/>
      <protection/>
    </xf>
    <xf numFmtId="0" fontId="33" fillId="20" borderId="31" xfId="57" applyFont="1" applyFill="1" applyBorder="1" applyAlignment="1">
      <alignment horizontal="center" vertical="center" wrapText="1"/>
      <protection/>
    </xf>
    <xf numFmtId="0" fontId="43" fillId="20" borderId="23" xfId="57" applyFont="1" applyFill="1" applyBorder="1" applyAlignment="1">
      <alignment horizontal="center" vertical="center" wrapText="1"/>
      <protection/>
    </xf>
    <xf numFmtId="0" fontId="43" fillId="20" borderId="32" xfId="57" applyFont="1" applyFill="1" applyBorder="1" applyAlignment="1">
      <alignment horizontal="center" vertical="center" wrapText="1"/>
      <protection/>
    </xf>
    <xf numFmtId="0" fontId="48" fillId="0" borderId="62" xfId="57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57" applyFont="1" applyFill="1" applyAlignment="1">
      <alignment horizontal="center" textRotation="180"/>
      <protection/>
    </xf>
    <xf numFmtId="0" fontId="48" fillId="0" borderId="0" xfId="57" applyFont="1" applyFill="1" applyAlignment="1">
      <alignment horizontal="center" vertical="center" wrapText="1"/>
      <protection/>
    </xf>
    <xf numFmtId="0" fontId="41" fillId="0" borderId="42" xfId="57" applyFont="1" applyFill="1" applyBorder="1" applyAlignment="1">
      <alignment horizontal="center" vertical="center" wrapText="1"/>
      <protection/>
    </xf>
    <xf numFmtId="0" fontId="25" fillId="0" borderId="45" xfId="57" applyFont="1" applyFill="1" applyBorder="1" applyAlignment="1">
      <alignment vertical="center" wrapText="1"/>
      <protection/>
    </xf>
    <xf numFmtId="3" fontId="48" fillId="0" borderId="45" xfId="57" applyNumberFormat="1" applyFont="1" applyFill="1" applyBorder="1" applyAlignment="1">
      <alignment vertical="center" wrapText="1"/>
      <protection/>
    </xf>
    <xf numFmtId="0" fontId="41" fillId="0" borderId="62" xfId="57" applyFont="1" applyFill="1" applyBorder="1" applyAlignment="1">
      <alignment horizontal="center" vertical="center" wrapText="1"/>
      <protection/>
    </xf>
    <xf numFmtId="3" fontId="48" fillId="0" borderId="10" xfId="57" applyNumberFormat="1" applyFont="1" applyFill="1" applyBorder="1" applyAlignment="1">
      <alignment vertical="center" wrapText="1"/>
      <protection/>
    </xf>
    <xf numFmtId="0" fontId="41" fillId="0" borderId="63" xfId="57" applyFont="1" applyFill="1" applyBorder="1" applyAlignment="1">
      <alignment horizontal="center" vertical="center" wrapText="1"/>
      <protection/>
    </xf>
    <xf numFmtId="0" fontId="25" fillId="0" borderId="64" xfId="57" applyFont="1" applyFill="1" applyBorder="1" applyAlignment="1">
      <alignment vertical="center" wrapText="1"/>
      <protection/>
    </xf>
    <xf numFmtId="3" fontId="41" fillId="0" borderId="64" xfId="57" applyNumberFormat="1" applyFont="1" applyFill="1" applyBorder="1" applyAlignment="1">
      <alignment vertical="center" wrapText="1"/>
      <protection/>
    </xf>
    <xf numFmtId="3" fontId="41" fillId="0" borderId="65" xfId="57" applyNumberFormat="1" applyFont="1" applyFill="1" applyBorder="1" applyAlignment="1">
      <alignment vertical="center" wrapText="1"/>
      <protection/>
    </xf>
    <xf numFmtId="3" fontId="48" fillId="0" borderId="65" xfId="57" applyNumberFormat="1" applyFont="1" applyFill="1" applyBorder="1" applyAlignment="1">
      <alignment vertical="center" wrapText="1"/>
      <protection/>
    </xf>
    <xf numFmtId="3" fontId="25" fillId="0" borderId="58" xfId="57" applyNumberFormat="1" applyFont="1" applyFill="1" applyBorder="1" applyAlignment="1">
      <alignment vertical="center" wrapText="1"/>
      <protection/>
    </xf>
    <xf numFmtId="0" fontId="25" fillId="0" borderId="37" xfId="57" applyFont="1" applyFill="1" applyBorder="1" applyAlignment="1">
      <alignment vertical="center" wrapText="1"/>
      <protection/>
    </xf>
    <xf numFmtId="3" fontId="47" fillId="0" borderId="66" xfId="56" applyNumberFormat="1" applyFont="1" applyFill="1" applyBorder="1" applyAlignment="1">
      <alignment vertical="center" wrapText="1"/>
      <protection/>
    </xf>
    <xf numFmtId="3" fontId="47" fillId="0" borderId="67" xfId="56" applyNumberFormat="1" applyFont="1" applyFill="1" applyBorder="1" applyAlignment="1">
      <alignment vertical="center" wrapText="1"/>
      <protection/>
    </xf>
    <xf numFmtId="0" fontId="25" fillId="0" borderId="68" xfId="56" applyFont="1" applyFill="1" applyBorder="1" applyAlignment="1">
      <alignment horizontal="center" vertical="center" wrapText="1"/>
      <protection/>
    </xf>
    <xf numFmtId="0" fontId="25" fillId="0" borderId="14" xfId="56" applyFont="1" applyFill="1" applyBorder="1" applyAlignment="1">
      <alignment vertical="center" wrapText="1"/>
      <protection/>
    </xf>
    <xf numFmtId="3" fontId="41" fillId="0" borderId="69" xfId="56" applyNumberFormat="1" applyFont="1" applyFill="1" applyBorder="1" applyAlignment="1">
      <alignment vertical="center" wrapText="1"/>
      <protection/>
    </xf>
    <xf numFmtId="49" fontId="56" fillId="25" borderId="10" xfId="0" applyAlignment="1">
      <alignment horizontal="left" vertical="center" wrapText="1"/>
    </xf>
    <xf numFmtId="3" fontId="48" fillId="0" borderId="14" xfId="56" applyNumberFormat="1" applyFont="1" applyFill="1" applyBorder="1" applyAlignment="1">
      <alignment horizontal="left" vertical="center" wrapText="1"/>
      <protection/>
    </xf>
    <xf numFmtId="0" fontId="25" fillId="0" borderId="70" xfId="56" applyFont="1" applyFill="1" applyBorder="1" applyAlignment="1">
      <alignment horizontal="center" vertical="center" wrapText="1"/>
      <protection/>
    </xf>
    <xf numFmtId="0" fontId="41" fillId="0" borderId="71" xfId="56" applyFont="1" applyFill="1" applyBorder="1" applyAlignment="1">
      <alignment vertical="center" wrapText="1"/>
      <protection/>
    </xf>
    <xf numFmtId="3" fontId="47" fillId="0" borderId="72" xfId="57" applyNumberFormat="1" applyFont="1" applyFill="1" applyBorder="1" applyAlignment="1">
      <alignment vertical="center" wrapText="1"/>
      <protection/>
    </xf>
    <xf numFmtId="3" fontId="47" fillId="0" borderId="73" xfId="57" applyNumberFormat="1" applyFont="1" applyFill="1" applyBorder="1" applyAlignment="1">
      <alignment vertical="center" wrapText="1"/>
      <protection/>
    </xf>
    <xf numFmtId="3" fontId="48" fillId="0" borderId="45" xfId="57" applyNumberFormat="1" applyFont="1" applyFill="1" applyBorder="1" applyAlignment="1">
      <alignment horizontal="left" vertical="center" wrapText="1"/>
      <protection/>
    </xf>
    <xf numFmtId="0" fontId="25" fillId="0" borderId="74" xfId="57" applyFont="1" applyFill="1" applyBorder="1" applyAlignment="1">
      <alignment horizontal="center" vertical="center" wrapText="1"/>
      <protection/>
    </xf>
    <xf numFmtId="0" fontId="25" fillId="0" borderId="32" xfId="57" applyFont="1" applyFill="1" applyBorder="1" applyAlignment="1">
      <alignment vertical="center" wrapText="1"/>
      <protection/>
    </xf>
    <xf numFmtId="3" fontId="41" fillId="0" borderId="32" xfId="57" applyNumberFormat="1" applyFont="1" applyFill="1" applyBorder="1" applyAlignment="1">
      <alignment vertical="center" wrapText="1"/>
      <protection/>
    </xf>
    <xf numFmtId="3" fontId="41" fillId="0" borderId="75" xfId="57" applyNumberFormat="1" applyFont="1" applyFill="1" applyBorder="1" applyAlignment="1">
      <alignment vertical="center" wrapText="1"/>
      <protection/>
    </xf>
    <xf numFmtId="3" fontId="48" fillId="0" borderId="32" xfId="57" applyNumberFormat="1" applyFont="1" applyFill="1" applyBorder="1" applyAlignment="1">
      <alignment horizontal="left" vertical="center" wrapText="1"/>
      <protection/>
    </xf>
    <xf numFmtId="3" fontId="33" fillId="0" borderId="50" xfId="53" applyNumberFormat="1" applyFont="1" applyFill="1" applyBorder="1" applyAlignment="1">
      <alignment vertical="center" wrapText="1"/>
      <protection/>
    </xf>
    <xf numFmtId="0" fontId="25" fillId="0" borderId="52" xfId="57" applyFont="1" applyFill="1" applyBorder="1" applyAlignment="1">
      <alignment horizontal="center" vertical="center" wrapText="1"/>
      <protection/>
    </xf>
    <xf numFmtId="3" fontId="47" fillId="0" borderId="76" xfId="53" applyNumberFormat="1" applyFont="1" applyFill="1" applyBorder="1" applyAlignment="1">
      <alignment vertical="center" wrapText="1"/>
      <protection/>
    </xf>
    <xf numFmtId="0" fontId="25" fillId="0" borderId="77" xfId="57" applyFont="1" applyFill="1" applyBorder="1" applyAlignment="1">
      <alignment vertical="center" wrapText="1"/>
      <protection/>
    </xf>
    <xf numFmtId="3" fontId="48" fillId="0" borderId="20" xfId="56" applyNumberFormat="1" applyFont="1" applyFill="1" applyBorder="1" applyAlignment="1">
      <alignment vertical="center" wrapText="1"/>
      <protection/>
    </xf>
    <xf numFmtId="0" fontId="25" fillId="0" borderId="62" xfId="57" applyFont="1" applyFill="1" applyBorder="1" applyAlignment="1">
      <alignment horizontal="center" vertical="center" wrapText="1"/>
      <protection/>
    </xf>
    <xf numFmtId="3" fontId="48" fillId="0" borderId="78" xfId="57" applyNumberFormat="1" applyFont="1" applyFill="1" applyBorder="1" applyAlignment="1">
      <alignment vertical="center" wrapText="1"/>
      <protection/>
    </xf>
    <xf numFmtId="0" fontId="25" fillId="0" borderId="79" xfId="57" applyFont="1" applyFill="1" applyBorder="1" applyAlignment="1">
      <alignment vertical="center" wrapText="1"/>
      <protection/>
    </xf>
    <xf numFmtId="0" fontId="25" fillId="0" borderId="80" xfId="53" applyFont="1" applyFill="1" applyBorder="1" applyAlignment="1">
      <alignment horizontal="center" vertical="center" wrapText="1"/>
      <protection/>
    </xf>
    <xf numFmtId="3" fontId="41" fillId="0" borderId="61" xfId="53" applyNumberFormat="1" applyFont="1" applyFill="1" applyBorder="1" applyAlignment="1">
      <alignment horizontal="right" vertical="center" wrapText="1"/>
      <protection/>
    </xf>
    <xf numFmtId="3" fontId="25" fillId="0" borderId="61" xfId="53" applyNumberFormat="1" applyFont="1" applyFill="1" applyBorder="1" applyAlignment="1">
      <alignment horizontal="center" vertical="center" wrapText="1"/>
      <protection/>
    </xf>
    <xf numFmtId="3" fontId="25" fillId="0" borderId="81" xfId="57" applyNumberFormat="1" applyFont="1" applyFill="1" applyBorder="1" applyAlignment="1">
      <alignment horizontal="center" vertical="center" wrapText="1"/>
      <protection/>
    </xf>
    <xf numFmtId="3" fontId="25" fillId="0" borderId="61" xfId="53" applyNumberFormat="1" applyFont="1" applyFill="1" applyBorder="1" applyAlignment="1">
      <alignment horizontal="right" vertical="center" wrapText="1"/>
      <protection/>
    </xf>
    <xf numFmtId="49" fontId="56" fillId="25" borderId="10" xfId="0" applyFont="1" applyAlignment="1">
      <alignment horizontal="center" vertical="center" wrapText="1"/>
    </xf>
    <xf numFmtId="0" fontId="25" fillId="0" borderId="82" xfId="57" applyFont="1" applyFill="1" applyBorder="1" applyAlignment="1">
      <alignment horizontal="center" vertical="center" wrapText="1"/>
      <protection/>
    </xf>
    <xf numFmtId="0" fontId="25" fillId="0" borderId="83" xfId="57" applyFont="1" applyFill="1" applyBorder="1" applyAlignment="1">
      <alignment vertical="center" wrapText="1"/>
      <protection/>
    </xf>
    <xf numFmtId="3" fontId="47" fillId="0" borderId="84" xfId="57" applyNumberFormat="1" applyFont="1" applyFill="1" applyBorder="1" applyAlignment="1">
      <alignment vertical="center" wrapText="1"/>
      <protection/>
    </xf>
    <xf numFmtId="0" fontId="25" fillId="0" borderId="85" xfId="57" applyFont="1" applyFill="1" applyBorder="1" applyAlignment="1">
      <alignment horizontal="center" vertical="center" wrapText="1"/>
      <protection/>
    </xf>
    <xf numFmtId="3" fontId="48" fillId="0" borderId="17" xfId="56" applyNumberFormat="1" applyFont="1" applyFill="1" applyBorder="1" applyAlignment="1">
      <alignment horizontal="left" vertical="center" wrapText="1"/>
      <protection/>
    </xf>
    <xf numFmtId="3" fontId="48" fillId="0" borderId="32" xfId="57" applyNumberFormat="1" applyFont="1" applyFill="1" applyBorder="1" applyAlignment="1">
      <alignment vertical="center" wrapText="1"/>
      <protection/>
    </xf>
    <xf numFmtId="3" fontId="47" fillId="0" borderId="86" xfId="57" applyNumberFormat="1" applyFont="1" applyFill="1" applyBorder="1" applyAlignment="1">
      <alignment vertical="center" wrapText="1"/>
      <protection/>
    </xf>
    <xf numFmtId="3" fontId="47" fillId="0" borderId="87" xfId="57" applyNumberFormat="1" applyFont="1" applyFill="1" applyBorder="1" applyAlignment="1">
      <alignment vertical="center" wrapText="1"/>
      <protection/>
    </xf>
    <xf numFmtId="0" fontId="33" fillId="0" borderId="88" xfId="57" applyFont="1" applyFill="1" applyBorder="1" applyAlignment="1">
      <alignment vertical="center" wrapText="1"/>
      <protection/>
    </xf>
    <xf numFmtId="0" fontId="33" fillId="0" borderId="89" xfId="57" applyFont="1" applyFill="1" applyBorder="1" applyAlignment="1">
      <alignment horizontal="center" vertical="center" wrapText="1"/>
      <protection/>
    </xf>
    <xf numFmtId="3" fontId="33" fillId="0" borderId="89" xfId="57" applyNumberFormat="1" applyFont="1" applyFill="1" applyBorder="1" applyAlignment="1">
      <alignment vertical="center" wrapText="1"/>
      <protection/>
    </xf>
    <xf numFmtId="3" fontId="33" fillId="0" borderId="90" xfId="57" applyNumberFormat="1" applyFont="1" applyFill="1" applyBorder="1" applyAlignment="1">
      <alignment vertical="center" wrapText="1"/>
      <protection/>
    </xf>
    <xf numFmtId="0" fontId="51" fillId="0" borderId="0" xfId="57" applyFont="1" applyAlignment="1">
      <alignment vertical="top"/>
      <protection/>
    </xf>
    <xf numFmtId="0" fontId="33" fillId="0" borderId="0" xfId="57" applyFont="1" applyAlignment="1">
      <alignment vertical="center" wrapText="1"/>
      <protection/>
    </xf>
    <xf numFmtId="3" fontId="33" fillId="0" borderId="0" xfId="57" applyNumberFormat="1" applyFont="1" applyBorder="1" applyAlignment="1">
      <alignment vertical="center" wrapText="1"/>
      <protection/>
    </xf>
    <xf numFmtId="0" fontId="52" fillId="0" borderId="0" xfId="57" applyFont="1">
      <alignment/>
      <protection/>
    </xf>
    <xf numFmtId="3" fontId="52" fillId="0" borderId="0" xfId="57" applyNumberFormat="1" applyFont="1">
      <alignment/>
      <protection/>
    </xf>
    <xf numFmtId="3" fontId="53" fillId="0" borderId="0" xfId="57" applyNumberFormat="1" applyFont="1" applyAlignment="1">
      <alignment horizontal="right"/>
      <protection/>
    </xf>
    <xf numFmtId="0" fontId="54" fillId="0" borderId="0" xfId="57" applyFont="1">
      <alignment/>
      <protection/>
    </xf>
    <xf numFmtId="3" fontId="55" fillId="0" borderId="0" xfId="57" applyNumberFormat="1" applyFont="1">
      <alignment/>
      <protection/>
    </xf>
    <xf numFmtId="49" fontId="56" fillId="25" borderId="91" xfId="0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56" fillId="25" borderId="10" xfId="0" applyAlignment="1">
      <alignment horizontal="center" vertical="center" wrapText="1"/>
    </xf>
    <xf numFmtId="49" fontId="56" fillId="25" borderId="91" xfId="0" applyAlignment="1">
      <alignment horizontal="left" vertical="center" wrapText="1"/>
    </xf>
    <xf numFmtId="49" fontId="56" fillId="25" borderId="10" xfId="0" applyAlignment="1">
      <alignment horizontal="right" vertical="center" wrapText="1"/>
    </xf>
    <xf numFmtId="0" fontId="56" fillId="0" borderId="0" xfId="0" applyNumberFormat="1" applyFont="1" applyFill="1" applyBorder="1" applyAlignment="1" applyProtection="1">
      <alignment horizontal="left"/>
      <protection locked="0"/>
    </xf>
    <xf numFmtId="49" fontId="56" fillId="25" borderId="23" xfId="0" applyBorder="1" applyAlignment="1">
      <alignment horizontal="left" vertical="center" wrapText="1"/>
    </xf>
    <xf numFmtId="49" fontId="58" fillId="25" borderId="24" xfId="0" applyFont="1" applyBorder="1" applyAlignment="1">
      <alignment horizontal="left" vertical="center" wrapText="1"/>
    </xf>
    <xf numFmtId="49" fontId="58" fillId="25" borderId="10" xfId="0" applyFont="1" applyBorder="1" applyAlignment="1">
      <alignment horizontal="left" vertical="center" wrapText="1"/>
    </xf>
    <xf numFmtId="49" fontId="58" fillId="25" borderId="12" xfId="0" applyFont="1" applyBorder="1" applyAlignment="1">
      <alignment horizontal="left" vertical="center" wrapText="1"/>
    </xf>
    <xf numFmtId="0" fontId="58" fillId="0" borderId="0" xfId="0" applyNumberFormat="1" applyFont="1" applyFill="1" applyBorder="1" applyAlignment="1" applyProtection="1">
      <alignment horizontal="left"/>
      <protection locked="0"/>
    </xf>
    <xf numFmtId="4" fontId="33" fillId="0" borderId="35" xfId="57" applyNumberFormat="1" applyFont="1" applyFill="1" applyBorder="1" applyAlignment="1">
      <alignment vertical="center" wrapText="1"/>
      <protection/>
    </xf>
    <xf numFmtId="4" fontId="47" fillId="0" borderId="66" xfId="56" applyNumberFormat="1" applyFont="1" applyFill="1" applyBorder="1" applyAlignment="1">
      <alignment vertical="center" wrapText="1"/>
      <protection/>
    </xf>
    <xf numFmtId="4" fontId="41" fillId="0" borderId="69" xfId="56" applyNumberFormat="1" applyFont="1" applyFill="1" applyBorder="1" applyAlignment="1">
      <alignment vertical="center" wrapText="1"/>
      <protection/>
    </xf>
    <xf numFmtId="4" fontId="41" fillId="0" borderId="14" xfId="56" applyNumberFormat="1" applyFont="1" applyFill="1" applyBorder="1" applyAlignment="1">
      <alignment vertical="center" wrapText="1"/>
      <protection/>
    </xf>
    <xf numFmtId="4" fontId="41" fillId="0" borderId="44" xfId="56" applyNumberFormat="1" applyFont="1" applyFill="1" applyBorder="1" applyAlignment="1">
      <alignment vertical="center" wrapText="1"/>
      <protection/>
    </xf>
    <xf numFmtId="4" fontId="33" fillId="0" borderId="89" xfId="57" applyNumberFormat="1" applyFont="1" applyFill="1" applyBorder="1" applyAlignment="1">
      <alignment vertical="center" wrapText="1"/>
      <protection/>
    </xf>
    <xf numFmtId="0" fontId="10" fillId="0" borderId="0" xfId="53" applyAlignment="1">
      <alignment vertical="center"/>
      <protection/>
    </xf>
    <xf numFmtId="0" fontId="10" fillId="0" borderId="0" xfId="53" applyFill="1" applyAlignment="1">
      <alignment vertical="center"/>
      <protection/>
    </xf>
    <xf numFmtId="0" fontId="35" fillId="0" borderId="0" xfId="53" applyFont="1" applyFill="1" applyAlignment="1">
      <alignment horizontal="right" vertical="center"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59" fillId="0" borderId="23" xfId="53" applyFont="1" applyBorder="1" applyAlignment="1">
      <alignment horizontal="center" vertical="center"/>
      <protection/>
    </xf>
    <xf numFmtId="0" fontId="60" fillId="0" borderId="92" xfId="53" applyFont="1" applyBorder="1" applyAlignment="1">
      <alignment vertical="center"/>
      <protection/>
    </xf>
    <xf numFmtId="0" fontId="60" fillId="0" borderId="93" xfId="53" applyFont="1" applyBorder="1" applyAlignment="1">
      <alignment vertical="center"/>
      <protection/>
    </xf>
    <xf numFmtId="3" fontId="60" fillId="0" borderId="52" xfId="53" applyNumberFormat="1" applyFont="1" applyBorder="1" applyAlignment="1">
      <alignment vertical="center"/>
      <protection/>
    </xf>
    <xf numFmtId="0" fontId="60" fillId="0" borderId="43" xfId="53" applyFont="1" applyBorder="1" applyAlignment="1">
      <alignment vertical="center"/>
      <protection/>
    </xf>
    <xf numFmtId="0" fontId="60" fillId="0" borderId="94" xfId="53" applyFont="1" applyBorder="1" applyAlignment="1">
      <alignment vertical="center"/>
      <protection/>
    </xf>
    <xf numFmtId="3" fontId="60" fillId="0" borderId="45" xfId="53" applyNumberFormat="1" applyFont="1" applyBorder="1" applyAlignment="1">
      <alignment vertical="center"/>
      <protection/>
    </xf>
    <xf numFmtId="0" fontId="38" fillId="0" borderId="95" xfId="53" applyFont="1" applyBorder="1" applyAlignment="1">
      <alignment horizontal="center" vertical="center"/>
      <protection/>
    </xf>
    <xf numFmtId="49" fontId="10" fillId="0" borderId="95" xfId="53" applyNumberFormat="1" applyFont="1" applyBorder="1" applyAlignment="1">
      <alignment horizontal="center" vertical="center"/>
      <protection/>
    </xf>
    <xf numFmtId="0" fontId="10" fillId="0" borderId="95" xfId="53" applyFont="1" applyBorder="1" applyAlignment="1">
      <alignment horizontal="center" vertical="center" wrapText="1"/>
      <protection/>
    </xf>
    <xf numFmtId="0" fontId="10" fillId="0" borderId="95" xfId="53" applyFont="1" applyBorder="1" applyAlignment="1">
      <alignment vertical="center" wrapText="1"/>
      <protection/>
    </xf>
    <xf numFmtId="0" fontId="10" fillId="0" borderId="95" xfId="53" applyFont="1" applyBorder="1" applyAlignment="1">
      <alignment vertical="center"/>
      <protection/>
    </xf>
    <xf numFmtId="3" fontId="10" fillId="0" borderId="95" xfId="53" applyNumberFormat="1" applyFont="1" applyBorder="1" applyAlignment="1">
      <alignment vertical="center"/>
      <protection/>
    </xf>
    <xf numFmtId="0" fontId="10" fillId="0" borderId="0" xfId="53">
      <alignment/>
      <protection/>
    </xf>
    <xf numFmtId="0" fontId="10" fillId="0" borderId="95" xfId="53" applyFont="1" applyBorder="1" applyAlignment="1">
      <alignment horizontal="center" vertical="center"/>
      <protection/>
    </xf>
    <xf numFmtId="0" fontId="25" fillId="0" borderId="95" xfId="53" applyFont="1" applyBorder="1" applyAlignment="1">
      <alignment horizontal="center" vertical="center" wrapText="1"/>
      <protection/>
    </xf>
    <xf numFmtId="0" fontId="10" fillId="0" borderId="95" xfId="53" applyBorder="1" applyAlignment="1">
      <alignment vertical="center" wrapText="1"/>
      <protection/>
    </xf>
    <xf numFmtId="0" fontId="38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3" fontId="10" fillId="0" borderId="10" xfId="53" applyNumberFormat="1" applyFont="1" applyBorder="1" applyAlignment="1">
      <alignment vertical="center"/>
      <protection/>
    </xf>
    <xf numFmtId="0" fontId="10" fillId="0" borderId="10" xfId="53" applyFont="1" applyBorder="1" applyAlignment="1">
      <alignment vertical="center" wrapText="1"/>
      <protection/>
    </xf>
    <xf numFmtId="0" fontId="10" fillId="0" borderId="10" xfId="53" applyBorder="1" applyAlignment="1">
      <alignment vertical="center" wrapText="1"/>
      <protection/>
    </xf>
    <xf numFmtId="0" fontId="60" fillId="0" borderId="36" xfId="53" applyFont="1" applyBorder="1" applyAlignment="1">
      <alignment vertical="center"/>
      <protection/>
    </xf>
    <xf numFmtId="0" fontId="60" fillId="0" borderId="96" xfId="53" applyFont="1" applyBorder="1" applyAlignment="1">
      <alignment vertical="center"/>
      <protection/>
    </xf>
    <xf numFmtId="3" fontId="60" fillId="0" borderId="35" xfId="53" applyNumberFormat="1" applyFont="1" applyBorder="1" applyAlignment="1">
      <alignment vertical="center"/>
      <protection/>
    </xf>
    <xf numFmtId="0" fontId="60" fillId="0" borderId="97" xfId="53" applyFont="1" applyBorder="1" applyAlignment="1">
      <alignment vertical="center"/>
      <protection/>
    </xf>
    <xf numFmtId="0" fontId="60" fillId="0" borderId="30" xfId="53" applyFont="1" applyBorder="1" applyAlignment="1">
      <alignment vertical="center"/>
      <protection/>
    </xf>
    <xf numFmtId="3" fontId="60" fillId="0" borderId="91" xfId="53" applyNumberFormat="1" applyFont="1" applyBorder="1" applyAlignment="1">
      <alignment vertic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3" fontId="10" fillId="0" borderId="0" xfId="53" applyNumberFormat="1" applyAlignment="1">
      <alignment vertical="center"/>
      <protection/>
    </xf>
    <xf numFmtId="0" fontId="38" fillId="0" borderId="23" xfId="53" applyFont="1" applyBorder="1" applyAlignment="1">
      <alignment horizontal="center" vertical="center"/>
      <protection/>
    </xf>
    <xf numFmtId="0" fontId="10" fillId="0" borderId="23" xfId="53" applyFont="1" applyBorder="1" applyAlignment="1">
      <alignment horizontal="center" vertical="center"/>
      <protection/>
    </xf>
    <xf numFmtId="0" fontId="10" fillId="0" borderId="23" xfId="53" applyFont="1" applyBorder="1" applyAlignment="1">
      <alignment vertical="center" wrapText="1"/>
      <protection/>
    </xf>
    <xf numFmtId="3" fontId="10" fillId="0" borderId="23" xfId="53" applyNumberFormat="1" applyFont="1" applyBorder="1" applyAlignment="1">
      <alignment vertical="center"/>
      <protection/>
    </xf>
    <xf numFmtId="0" fontId="60" fillId="0" borderId="92" xfId="53" applyFont="1" applyFill="1" applyBorder="1" applyAlignment="1">
      <alignment vertical="center"/>
      <protection/>
    </xf>
    <xf numFmtId="0" fontId="60" fillId="0" borderId="93" xfId="53" applyFont="1" applyFill="1" applyBorder="1" applyAlignment="1">
      <alignment vertical="center"/>
      <protection/>
    </xf>
    <xf numFmtId="0" fontId="38" fillId="0" borderId="10" xfId="53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3" fontId="10" fillId="0" borderId="10" xfId="53" applyNumberFormat="1" applyFont="1" applyFill="1" applyBorder="1" applyAlignment="1">
      <alignment horizontal="right" vertical="center" wrapText="1"/>
      <protection/>
    </xf>
    <xf numFmtId="3" fontId="10" fillId="0" borderId="10" xfId="53" applyNumberFormat="1" applyFont="1" applyFill="1" applyBorder="1" applyAlignment="1">
      <alignment vertical="center"/>
      <protection/>
    </xf>
    <xf numFmtId="0" fontId="38" fillId="0" borderId="98" xfId="54" applyFont="1" applyBorder="1" applyAlignment="1">
      <alignment horizontal="center" vertical="center"/>
      <protection/>
    </xf>
    <xf numFmtId="0" fontId="10" fillId="0" borderId="98" xfId="54" applyFont="1" applyBorder="1" applyAlignment="1">
      <alignment horizontal="center" vertical="center"/>
      <protection/>
    </xf>
    <xf numFmtId="0" fontId="10" fillId="0" borderId="98" xfId="54" applyFont="1" applyBorder="1" applyAlignment="1">
      <alignment horizontal="center" vertical="center" wrapText="1"/>
      <protection/>
    </xf>
    <xf numFmtId="3" fontId="10" fillId="0" borderId="98" xfId="54" applyNumberFormat="1" applyFont="1" applyBorder="1" applyAlignment="1">
      <alignment vertical="center"/>
      <protection/>
    </xf>
    <xf numFmtId="0" fontId="10" fillId="0" borderId="0" xfId="54" applyAlignment="1">
      <alignment vertical="center"/>
      <protection/>
    </xf>
    <xf numFmtId="0" fontId="10" fillId="0" borderId="99" xfId="54" applyFont="1" applyBorder="1" applyAlignment="1">
      <alignment vertical="center" wrapText="1"/>
      <protection/>
    </xf>
    <xf numFmtId="0" fontId="38" fillId="0" borderId="100" xfId="53" applyFont="1" applyBorder="1" applyAlignment="1">
      <alignment horizontal="center" vertical="center"/>
      <protection/>
    </xf>
    <xf numFmtId="0" fontId="10" fillId="0" borderId="100" xfId="53" applyFont="1" applyBorder="1" applyAlignment="1">
      <alignment horizontal="center" vertical="center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0" fillId="0" borderId="100" xfId="53" applyFont="1" applyBorder="1" applyAlignment="1">
      <alignment horizontal="center" vertical="center" wrapText="1"/>
      <protection/>
    </xf>
    <xf numFmtId="3" fontId="10" fillId="0" borderId="100" xfId="53" applyNumberFormat="1" applyFont="1" applyBorder="1" applyAlignment="1">
      <alignment vertical="center"/>
      <protection/>
    </xf>
    <xf numFmtId="4" fontId="10" fillId="0" borderId="0" xfId="53" applyNumberFormat="1" applyAlignment="1">
      <alignment vertical="center"/>
      <protection/>
    </xf>
    <xf numFmtId="0" fontId="25" fillId="0" borderId="0" xfId="53" applyFont="1">
      <alignment/>
      <protection/>
    </xf>
    <xf numFmtId="4" fontId="10" fillId="0" borderId="10" xfId="53" applyNumberFormat="1" applyFont="1" applyFill="1" applyBorder="1" applyAlignment="1">
      <alignment vertical="center"/>
      <protection/>
    </xf>
    <xf numFmtId="4" fontId="60" fillId="0" borderId="45" xfId="53" applyNumberFormat="1" applyFont="1" applyBorder="1" applyAlignment="1">
      <alignment vertical="center"/>
      <protection/>
    </xf>
    <xf numFmtId="4" fontId="43" fillId="0" borderId="37" xfId="53" applyNumberFormat="1" applyFont="1" applyBorder="1" applyAlignment="1">
      <alignment horizontal="center" vertical="center"/>
      <protection/>
    </xf>
    <xf numFmtId="4" fontId="60" fillId="0" borderId="52" xfId="53" applyNumberFormat="1" applyFont="1" applyFill="1" applyBorder="1" applyAlignment="1">
      <alignment vertical="center"/>
      <protection/>
    </xf>
    <xf numFmtId="3" fontId="10" fillId="0" borderId="0" xfId="54" applyNumberFormat="1" applyAlignment="1">
      <alignment vertical="center"/>
      <protection/>
    </xf>
    <xf numFmtId="49" fontId="56" fillId="25" borderId="10" xfId="0" applyFont="1" applyAlignment="1">
      <alignment horizontal="center" vertical="center" wrapText="1"/>
    </xf>
    <xf numFmtId="49" fontId="56" fillId="25" borderId="10" xfId="0" applyAlignment="1">
      <alignment horizontal="left" vertical="center" wrapText="1"/>
    </xf>
    <xf numFmtId="49" fontId="56" fillId="25" borderId="91" xfId="0" applyAlignment="1">
      <alignment horizontal="center" vertical="center" wrapText="1"/>
    </xf>
    <xf numFmtId="49" fontId="56" fillId="25" borderId="101" xfId="0" applyBorder="1" applyAlignment="1">
      <alignment horizontal="center" vertical="center" wrapText="1"/>
    </xf>
    <xf numFmtId="49" fontId="56" fillId="25" borderId="101" xfId="0" applyBorder="1" applyAlignment="1">
      <alignment horizontal="left" vertical="center" wrapText="1"/>
    </xf>
    <xf numFmtId="49" fontId="56" fillId="25" borderId="23" xfId="0" applyBorder="1" applyAlignment="1">
      <alignment horizontal="right" vertical="center" wrapText="1"/>
    </xf>
    <xf numFmtId="49" fontId="57" fillId="24" borderId="24" xfId="0" applyFont="1" applyBorder="1" applyAlignment="1">
      <alignment horizontal="right" vertical="center" wrapText="1"/>
    </xf>
    <xf numFmtId="49" fontId="57" fillId="24" borderId="102" xfId="0" applyFont="1" applyBorder="1" applyAlignment="1">
      <alignment horizontal="right" vertical="center" wrapText="1"/>
    </xf>
    <xf numFmtId="49" fontId="57" fillId="24" borderId="10" xfId="0" applyFont="1" applyBorder="1" applyAlignment="1">
      <alignment horizontal="right" vertical="center" wrapText="1"/>
    </xf>
    <xf numFmtId="49" fontId="57" fillId="24" borderId="103" xfId="0" applyFont="1" applyBorder="1" applyAlignment="1">
      <alignment horizontal="right" vertical="center" wrapText="1"/>
    </xf>
    <xf numFmtId="49" fontId="11" fillId="24" borderId="0" xfId="0" applyBorder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49" fontId="5" fillId="24" borderId="10" xfId="0" applyAlignment="1">
      <alignment horizontal="left" vertical="center" wrapText="1"/>
    </xf>
    <xf numFmtId="49" fontId="5" fillId="24" borderId="10" xfId="0" applyAlignment="1">
      <alignment horizontal="right" vertical="center" wrapText="1"/>
    </xf>
    <xf numFmtId="49" fontId="7" fillId="24" borderId="10" xfId="0" applyAlignment="1">
      <alignment horizontal="left" vertical="center" wrapText="1"/>
    </xf>
    <xf numFmtId="49" fontId="7" fillId="24" borderId="10" xfId="0" applyAlignment="1">
      <alignment horizontal="right" vertical="center" wrapText="1"/>
    </xf>
    <xf numFmtId="49" fontId="56" fillId="25" borderId="10" xfId="0" applyAlignment="1">
      <alignment horizontal="right" vertical="center" wrapText="1"/>
    </xf>
    <xf numFmtId="49" fontId="56" fillId="25" borderId="91" xfId="0" applyAlignment="1">
      <alignment horizontal="left" vertical="center" wrapText="1"/>
    </xf>
    <xf numFmtId="49" fontId="56" fillId="25" borderId="91" xfId="0" applyAlignment="1">
      <alignment horizontal="right" vertical="center" wrapText="1"/>
    </xf>
    <xf numFmtId="49" fontId="5" fillId="24" borderId="0" xfId="0" applyAlignment="1">
      <alignment horizontal="center" vertical="center" wrapText="1"/>
    </xf>
    <xf numFmtId="49" fontId="7" fillId="24" borderId="0" xfId="0" applyAlignment="1">
      <alignment horizontal="left" vertical="center" wrapText="1"/>
    </xf>
    <xf numFmtId="49" fontId="56" fillId="25" borderId="10" xfId="0" applyAlignment="1">
      <alignment horizontal="center" vertical="center" wrapText="1"/>
    </xf>
    <xf numFmtId="49" fontId="6" fillId="24" borderId="10" xfId="0" applyFont="1" applyAlignment="1">
      <alignment horizontal="right" vertical="center" wrapText="1"/>
    </xf>
    <xf numFmtId="49" fontId="2" fillId="24" borderId="10" xfId="0" applyAlignment="1">
      <alignment horizontal="center" vertical="center" wrapText="1"/>
    </xf>
    <xf numFmtId="0" fontId="9" fillId="0" borderId="0" xfId="55" applyFont="1" applyFill="1" applyAlignment="1">
      <alignment horizontal="center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11" fillId="25" borderId="10" xfId="0" applyFont="1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0" fillId="25" borderId="10" xfId="0" applyFont="1" applyAlignment="1">
      <alignment horizontal="center" vertical="center" wrapText="1"/>
    </xf>
    <xf numFmtId="49" fontId="0" fillId="25" borderId="10" xfId="0" applyFont="1" applyAlignment="1">
      <alignment horizontal="left" vertical="center" wrapText="1"/>
    </xf>
    <xf numFmtId="49" fontId="0" fillId="25" borderId="10" xfId="0" applyFont="1" applyAlignment="1">
      <alignment horizontal="right" vertical="center" wrapText="1"/>
    </xf>
    <xf numFmtId="49" fontId="2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5" fillId="25" borderId="10" xfId="0" applyAlignment="1">
      <alignment horizontal="center" vertical="center" wrapText="1"/>
    </xf>
    <xf numFmtId="49" fontId="6" fillId="24" borderId="104" xfId="0" applyAlignment="1">
      <alignment horizontal="right" vertical="center" wrapText="1"/>
    </xf>
    <xf numFmtId="49" fontId="6" fillId="24" borderId="10" xfId="0" applyAlignment="1">
      <alignment horizontal="right" vertical="center" wrapText="1"/>
    </xf>
    <xf numFmtId="49" fontId="57" fillId="24" borderId="12" xfId="0" applyFont="1" applyBorder="1" applyAlignment="1">
      <alignment horizontal="right" vertical="center" wrapText="1"/>
    </xf>
    <xf numFmtId="49" fontId="57" fillId="24" borderId="105" xfId="0" applyFont="1" applyBorder="1" applyAlignment="1">
      <alignment horizontal="right" vertical="center" wrapText="1"/>
    </xf>
    <xf numFmtId="49" fontId="57" fillId="24" borderId="106" xfId="0" applyFont="1" applyBorder="1" applyAlignment="1">
      <alignment horizontal="center" vertical="center" wrapText="1"/>
    </xf>
    <xf numFmtId="49" fontId="57" fillId="24" borderId="24" xfId="0" applyFont="1" applyBorder="1" applyAlignment="1">
      <alignment horizontal="center" vertical="center" wrapText="1"/>
    </xf>
    <xf numFmtId="49" fontId="57" fillId="24" borderId="107" xfId="0" applyFont="1" applyBorder="1" applyAlignment="1">
      <alignment horizontal="center" vertical="center" wrapText="1"/>
    </xf>
    <xf numFmtId="49" fontId="57" fillId="24" borderId="10" xfId="0" applyFont="1" applyBorder="1" applyAlignment="1">
      <alignment horizontal="center" vertical="center" wrapText="1"/>
    </xf>
    <xf numFmtId="49" fontId="57" fillId="24" borderId="108" xfId="0" applyFont="1" applyBorder="1" applyAlignment="1">
      <alignment horizontal="center" vertical="center" wrapText="1"/>
    </xf>
    <xf numFmtId="49" fontId="57" fillId="24" borderId="12" xfId="0" applyFont="1" applyBorder="1" applyAlignment="1">
      <alignment horizontal="center" vertical="center" wrapText="1"/>
    </xf>
    <xf numFmtId="0" fontId="47" fillId="0" borderId="109" xfId="57" applyFont="1" applyFill="1" applyBorder="1" applyAlignment="1">
      <alignment horizontal="left" vertical="center" wrapText="1"/>
      <protection/>
    </xf>
    <xf numFmtId="0" fontId="47" fillId="0" borderId="110" xfId="57" applyFont="1" applyFill="1" applyBorder="1" applyAlignment="1">
      <alignment horizontal="left" vertical="center" wrapText="1"/>
      <protection/>
    </xf>
    <xf numFmtId="0" fontId="47" fillId="0" borderId="111" xfId="57" applyFont="1" applyFill="1" applyBorder="1" applyAlignment="1">
      <alignment horizontal="left" vertical="center" wrapText="1"/>
      <protection/>
    </xf>
    <xf numFmtId="0" fontId="47" fillId="0" borderId="112" xfId="57" applyFont="1" applyFill="1" applyBorder="1" applyAlignment="1">
      <alignment horizontal="left" vertical="center" wrapText="1"/>
      <protection/>
    </xf>
    <xf numFmtId="0" fontId="47" fillId="0" borderId="113" xfId="53" applyFont="1" applyFill="1" applyBorder="1" applyAlignment="1">
      <alignment horizontal="left" vertical="center" wrapText="1"/>
      <protection/>
    </xf>
    <xf numFmtId="0" fontId="47" fillId="0" borderId="114" xfId="53" applyFont="1" applyFill="1" applyBorder="1" applyAlignment="1">
      <alignment horizontal="left" vertical="center" wrapText="1"/>
      <protection/>
    </xf>
    <xf numFmtId="0" fontId="25" fillId="0" borderId="115" xfId="57" applyFont="1" applyFill="1" applyBorder="1" applyAlignment="1">
      <alignment horizontal="center" vertical="center" wrapText="1"/>
      <protection/>
    </xf>
    <xf numFmtId="0" fontId="33" fillId="0" borderId="116" xfId="57" applyFont="1" applyFill="1" applyBorder="1" applyAlignment="1">
      <alignment horizontal="center" vertical="center" wrapText="1"/>
      <protection/>
    </xf>
    <xf numFmtId="0" fontId="33" fillId="0" borderId="117" xfId="57" applyFont="1" applyFill="1" applyBorder="1" applyAlignment="1">
      <alignment horizontal="center" vertical="center" wrapText="1"/>
      <protection/>
    </xf>
    <xf numFmtId="3" fontId="25" fillId="0" borderId="118" xfId="57" applyNumberFormat="1" applyFont="1" applyFill="1" applyBorder="1" applyAlignment="1">
      <alignment horizontal="center" vertical="center" wrapText="1"/>
      <protection/>
    </xf>
    <xf numFmtId="3" fontId="25" fillId="0" borderId="119" xfId="57" applyNumberFormat="1" applyFont="1" applyFill="1" applyBorder="1" applyAlignment="1">
      <alignment horizontal="center" vertical="center" wrapText="1"/>
      <protection/>
    </xf>
    <xf numFmtId="3" fontId="25" fillId="0" borderId="120" xfId="57" applyNumberFormat="1" applyFont="1" applyFill="1" applyBorder="1" applyAlignment="1">
      <alignment horizontal="center" vertical="center" wrapText="1"/>
      <protection/>
    </xf>
    <xf numFmtId="0" fontId="39" fillId="0" borderId="0" xfId="57" applyFont="1" applyBorder="1" applyAlignment="1">
      <alignment horizontal="center" vertical="center" wrapText="1"/>
      <protection/>
    </xf>
    <xf numFmtId="0" fontId="33" fillId="0" borderId="121" xfId="57" applyFont="1" applyFill="1" applyBorder="1" applyAlignment="1">
      <alignment horizontal="center" vertical="center" wrapText="1"/>
      <protection/>
    </xf>
    <xf numFmtId="0" fontId="33" fillId="0" borderId="101" xfId="57" applyFont="1" applyFill="1" applyBorder="1" applyAlignment="1">
      <alignment horizontal="center" vertical="center" wrapText="1"/>
      <protection/>
    </xf>
    <xf numFmtId="0" fontId="33" fillId="0" borderId="91" xfId="57" applyFont="1" applyFill="1" applyBorder="1" applyAlignment="1">
      <alignment horizontal="center" vertical="center" wrapText="1"/>
      <protection/>
    </xf>
    <xf numFmtId="0" fontId="42" fillId="0" borderId="122" xfId="57" applyFont="1" applyFill="1" applyBorder="1" applyAlignment="1">
      <alignment horizontal="center" vertical="center" wrapText="1"/>
      <protection/>
    </xf>
    <xf numFmtId="0" fontId="36" fillId="0" borderId="23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3" fontId="25" fillId="0" borderId="123" xfId="57" applyNumberFormat="1" applyFont="1" applyFill="1" applyBorder="1" applyAlignment="1">
      <alignment horizontal="center" vertical="center" wrapText="1"/>
      <protection/>
    </xf>
    <xf numFmtId="3" fontId="48" fillId="0" borderId="124" xfId="57" applyNumberFormat="1" applyFont="1" applyFill="1" applyBorder="1" applyAlignment="1">
      <alignment horizontal="center" vertical="center" wrapText="1"/>
      <protection/>
    </xf>
    <xf numFmtId="3" fontId="48" fillId="0" borderId="56" xfId="57" applyNumberFormat="1" applyFont="1" applyFill="1" applyBorder="1" applyAlignment="1">
      <alignment horizontal="center" vertical="center" wrapText="1"/>
      <protection/>
    </xf>
    <xf numFmtId="3" fontId="48" fillId="0" borderId="23" xfId="57" applyNumberFormat="1" applyFont="1" applyFill="1" applyBorder="1" applyAlignment="1">
      <alignment horizontal="center" vertical="center" wrapText="1"/>
      <protection/>
    </xf>
    <xf numFmtId="3" fontId="48" fillId="0" borderId="78" xfId="57" applyNumberFormat="1" applyFont="1" applyFill="1" applyBorder="1" applyAlignment="1">
      <alignment horizontal="center" vertical="center" wrapText="1"/>
      <protection/>
    </xf>
    <xf numFmtId="0" fontId="25" fillId="0" borderId="125" xfId="57" applyFont="1" applyFill="1" applyBorder="1" applyAlignment="1">
      <alignment horizontal="center" vertical="center" wrapText="1"/>
      <protection/>
    </xf>
    <xf numFmtId="0" fontId="25" fillId="0" borderId="126" xfId="57" applyFont="1" applyFill="1" applyBorder="1" applyAlignment="1">
      <alignment horizontal="center" vertical="center" wrapText="1"/>
      <protection/>
    </xf>
    <xf numFmtId="0" fontId="25" fillId="0" borderId="34" xfId="57" applyFont="1" applyFill="1" applyBorder="1" applyAlignment="1">
      <alignment horizontal="center" vertical="center" wrapText="1"/>
      <protection/>
    </xf>
    <xf numFmtId="0" fontId="25" fillId="0" borderId="127" xfId="57" applyFont="1" applyFill="1" applyBorder="1" applyAlignment="1">
      <alignment horizontal="center" vertical="center" wrapText="1"/>
      <protection/>
    </xf>
    <xf numFmtId="0" fontId="43" fillId="0" borderId="23" xfId="57" applyFont="1" applyFill="1" applyBorder="1" applyAlignment="1">
      <alignment horizontal="center" vertical="center" wrapText="1"/>
      <protection/>
    </xf>
    <xf numFmtId="0" fontId="44" fillId="0" borderId="23" xfId="57" applyFont="1" applyFill="1" applyBorder="1" applyAlignment="1">
      <alignment horizontal="center" vertical="center" wrapText="1"/>
      <protection/>
    </xf>
    <xf numFmtId="0" fontId="43" fillId="0" borderId="10" xfId="57" applyFont="1" applyFill="1" applyBorder="1" applyAlignment="1">
      <alignment horizontal="center" vertical="center" wrapText="1"/>
      <protection/>
    </xf>
    <xf numFmtId="0" fontId="33" fillId="0" borderId="128" xfId="57" applyFont="1" applyFill="1" applyBorder="1" applyAlignment="1">
      <alignment horizontal="center" vertical="center" wrapText="1"/>
      <protection/>
    </xf>
    <xf numFmtId="0" fontId="33" fillId="0" borderId="129" xfId="57" applyFont="1" applyFill="1" applyBorder="1" applyAlignment="1">
      <alignment horizontal="center" vertical="center" wrapText="1"/>
      <protection/>
    </xf>
    <xf numFmtId="0" fontId="47" fillId="0" borderId="130" xfId="57" applyFont="1" applyFill="1" applyBorder="1" applyAlignment="1">
      <alignment horizontal="left" vertical="center" wrapText="1"/>
      <protection/>
    </xf>
    <xf numFmtId="0" fontId="43" fillId="20" borderId="23" xfId="57" applyFont="1" applyFill="1" applyBorder="1" applyAlignment="1">
      <alignment horizontal="center" vertical="center" wrapText="1"/>
      <protection/>
    </xf>
    <xf numFmtId="0" fontId="33" fillId="0" borderId="117" xfId="53" applyFont="1" applyFill="1" applyBorder="1" applyAlignment="1">
      <alignment horizontal="center" vertical="center" wrapText="1"/>
      <protection/>
    </xf>
    <xf numFmtId="0" fontId="47" fillId="0" borderId="131" xfId="56" applyFont="1" applyFill="1" applyBorder="1" applyAlignment="1">
      <alignment horizontal="left" vertical="center" wrapText="1"/>
      <protection/>
    </xf>
    <xf numFmtId="0" fontId="47" fillId="0" borderId="66" xfId="56" applyFont="1" applyFill="1" applyBorder="1" applyAlignment="1">
      <alignment horizontal="left" vertical="center" wrapText="1"/>
      <protection/>
    </xf>
    <xf numFmtId="3" fontId="25" fillId="0" borderId="132" xfId="57" applyNumberFormat="1" applyFont="1" applyFill="1" applyBorder="1" applyAlignment="1">
      <alignment horizontal="center" vertical="center" wrapText="1"/>
      <protection/>
    </xf>
    <xf numFmtId="0" fontId="33" fillId="20" borderId="121" xfId="57" applyFont="1" applyFill="1" applyBorder="1" applyAlignment="1">
      <alignment horizontal="center" vertical="center" wrapText="1"/>
      <protection/>
    </xf>
    <xf numFmtId="0" fontId="33" fillId="20" borderId="101" xfId="57" applyFont="1" applyFill="1" applyBorder="1" applyAlignment="1">
      <alignment horizontal="center" vertical="center" wrapText="1"/>
      <protection/>
    </xf>
    <xf numFmtId="0" fontId="33" fillId="20" borderId="91" xfId="57" applyFont="1" applyFill="1" applyBorder="1" applyAlignment="1">
      <alignment horizontal="center" vertical="center" wrapText="1"/>
      <protection/>
    </xf>
    <xf numFmtId="0" fontId="33" fillId="20" borderId="23" xfId="57" applyFont="1" applyFill="1" applyBorder="1" applyAlignment="1">
      <alignment horizontal="center" vertical="center" wrapText="1"/>
      <protection/>
    </xf>
    <xf numFmtId="0" fontId="33" fillId="20" borderId="10" xfId="57" applyFont="1" applyFill="1" applyBorder="1" applyAlignment="1">
      <alignment horizontal="center" vertical="center" wrapText="1"/>
      <protection/>
    </xf>
    <xf numFmtId="0" fontId="33" fillId="0" borderId="128" xfId="53" applyFont="1" applyFill="1" applyBorder="1" applyAlignment="1">
      <alignment horizontal="center" vertical="center" wrapText="1"/>
      <protection/>
    </xf>
    <xf numFmtId="0" fontId="33" fillId="0" borderId="129" xfId="53" applyFont="1" applyFill="1" applyBorder="1" applyAlignment="1">
      <alignment horizontal="center" vertical="center" wrapText="1"/>
      <protection/>
    </xf>
    <xf numFmtId="0" fontId="47" fillId="0" borderId="133" xfId="53" applyFont="1" applyFill="1" applyBorder="1" applyAlignment="1">
      <alignment horizontal="left" vertical="center" wrapText="1"/>
      <protection/>
    </xf>
    <xf numFmtId="3" fontId="25" fillId="0" borderId="58" xfId="57" applyNumberFormat="1" applyFont="1" applyFill="1" applyBorder="1" applyAlignment="1">
      <alignment vertical="center" wrapText="1"/>
      <protection/>
    </xf>
    <xf numFmtId="0" fontId="43" fillId="20" borderId="10" xfId="57" applyFont="1" applyFill="1" applyBorder="1" applyAlignment="1">
      <alignment horizontal="center" vertical="center" wrapText="1"/>
      <protection/>
    </xf>
    <xf numFmtId="0" fontId="47" fillId="0" borderId="114" xfId="57" applyFont="1" applyFill="1" applyBorder="1" applyAlignment="1">
      <alignment horizontal="left" vertical="center" wrapText="1"/>
      <protection/>
    </xf>
    <xf numFmtId="0" fontId="33" fillId="0" borderId="134" xfId="52" applyFont="1" applyBorder="1" applyAlignment="1">
      <alignment horizontal="center" vertical="center"/>
      <protection/>
    </xf>
    <xf numFmtId="0" fontId="33" fillId="0" borderId="135" xfId="52" applyFont="1" applyBorder="1" applyAlignment="1">
      <alignment horizontal="center" vertical="center"/>
      <protection/>
    </xf>
    <xf numFmtId="0" fontId="33" fillId="0" borderId="136" xfId="52" applyFont="1" applyBorder="1" applyAlignment="1">
      <alignment horizontal="center" vertical="center"/>
      <protection/>
    </xf>
    <xf numFmtId="0" fontId="33" fillId="0" borderId="137" xfId="52" applyFont="1" applyBorder="1" applyAlignment="1">
      <alignment horizontal="center" vertical="center"/>
      <protection/>
    </xf>
    <xf numFmtId="0" fontId="33" fillId="0" borderId="29" xfId="52" applyFont="1" applyBorder="1" applyAlignment="1">
      <alignment horizontal="center" vertical="center"/>
      <protection/>
    </xf>
    <xf numFmtId="0" fontId="32" fillId="0" borderId="0" xfId="58" applyFont="1" applyBorder="1" applyAlignment="1">
      <alignment horizontal="center"/>
      <protection/>
    </xf>
    <xf numFmtId="0" fontId="32" fillId="0" borderId="0" xfId="58" applyFont="1" applyBorder="1" applyAlignment="1">
      <alignment horizontal="center" vertical="center" wrapText="1"/>
      <protection/>
    </xf>
    <xf numFmtId="0" fontId="33" fillId="0" borderId="136" xfId="52" applyFont="1" applyBorder="1" applyAlignment="1">
      <alignment horizontal="center"/>
      <protection/>
    </xf>
    <xf numFmtId="0" fontId="33" fillId="0" borderId="137" xfId="52" applyFont="1" applyBorder="1" applyAlignment="1">
      <alignment horizontal="center"/>
      <protection/>
    </xf>
    <xf numFmtId="0" fontId="33" fillId="0" borderId="29" xfId="52" applyFont="1" applyBorder="1" applyAlignment="1">
      <alignment horizontal="center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43" fillId="0" borderId="117" xfId="53" applyFont="1" applyBorder="1" applyAlignment="1">
      <alignment horizontal="center" vertical="center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11 (2)" xfId="52"/>
    <cellStyle name="Normalny_U15_Zal_budzet_2011" xfId="53"/>
    <cellStyle name="Normalny_Zał_budżet_252" xfId="54"/>
    <cellStyle name="Normalny_Zarz60_Zał1_Projekt załączników2007" xfId="55"/>
    <cellStyle name="Normalny_Zarz78_Zał1_Projekt załączników2008" xfId="56"/>
    <cellStyle name="Normalny_Zarz78_Zał1_Projekt załączników2008_U15_Zal_budzet_2011" xfId="57"/>
    <cellStyle name="Normalny_Zeszyt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workbookViewId="0" topLeftCell="A1">
      <selection activeCell="L50" sqref="L50:P50"/>
    </sheetView>
  </sheetViews>
  <sheetFormatPr defaultColWidth="9.33203125" defaultRowHeight="12.75"/>
  <cols>
    <col min="1" max="1" width="6.66015625" style="0" customWidth="1"/>
    <col min="2" max="2" width="8.16015625" style="0" customWidth="1"/>
    <col min="3" max="3" width="3.16015625" style="0" customWidth="1"/>
    <col min="4" max="4" width="1.83203125" style="0" customWidth="1"/>
    <col min="5" max="5" width="4.33203125" style="0" customWidth="1"/>
    <col min="6" max="6" width="28.83203125" style="0" customWidth="1"/>
    <col min="7" max="7" width="7.66015625" style="0" customWidth="1"/>
    <col min="8" max="8" width="1.171875" style="0" customWidth="1"/>
    <col min="9" max="9" width="11.33203125" style="0" customWidth="1"/>
    <col min="10" max="10" width="10.83203125" style="0" customWidth="1"/>
    <col min="11" max="11" width="10.5" style="0" customWidth="1"/>
    <col min="12" max="12" width="1.171875" style="0" customWidth="1"/>
    <col min="13" max="13" width="5.66015625" style="0" customWidth="1"/>
    <col min="14" max="14" width="3.33203125" style="0" customWidth="1"/>
    <col min="15" max="15" width="0.4921875" style="0" customWidth="1"/>
    <col min="16" max="16" width="3" style="0" customWidth="1"/>
  </cols>
  <sheetData>
    <row r="1" spans="1:16" s="14" customFormat="1" ht="21.75" customHeight="1">
      <c r="A1" s="310" t="s">
        <v>124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7" ht="9.75" customHeight="1">
      <c r="A2" s="311"/>
      <c r="B2" s="311"/>
      <c r="C2" s="311"/>
      <c r="D2" s="312"/>
      <c r="E2" s="312"/>
      <c r="F2" s="312"/>
      <c r="G2" s="312"/>
      <c r="H2" s="312"/>
      <c r="I2" s="311"/>
      <c r="J2" s="311"/>
      <c r="K2" s="311"/>
      <c r="L2" s="311"/>
      <c r="M2" s="311"/>
      <c r="N2" s="311"/>
      <c r="O2" s="311"/>
      <c r="P2" s="311"/>
      <c r="Q2" s="1"/>
    </row>
    <row r="3" spans="1:17" ht="34.5" customHeight="1">
      <c r="A3" s="2" t="s">
        <v>0</v>
      </c>
      <c r="B3" s="2" t="s">
        <v>1</v>
      </c>
      <c r="C3" s="313" t="s">
        <v>2</v>
      </c>
      <c r="D3" s="313"/>
      <c r="E3" s="313" t="s">
        <v>3</v>
      </c>
      <c r="F3" s="313"/>
      <c r="G3" s="313"/>
      <c r="H3" s="313" t="s">
        <v>4</v>
      </c>
      <c r="I3" s="313"/>
      <c r="J3" s="13" t="s">
        <v>5</v>
      </c>
      <c r="K3" s="12" t="s">
        <v>6</v>
      </c>
      <c r="L3" s="313" t="s">
        <v>7</v>
      </c>
      <c r="M3" s="313"/>
      <c r="N3" s="313"/>
      <c r="O3" s="313"/>
      <c r="P3" s="313"/>
      <c r="Q3" s="1"/>
    </row>
    <row r="4" spans="1:17" s="17" customFormat="1" ht="11.25" customHeight="1">
      <c r="A4" s="15" t="s">
        <v>8</v>
      </c>
      <c r="B4" s="15" t="s">
        <v>9</v>
      </c>
      <c r="C4" s="314" t="s">
        <v>10</v>
      </c>
      <c r="D4" s="314"/>
      <c r="E4" s="314" t="s">
        <v>11</v>
      </c>
      <c r="F4" s="314"/>
      <c r="G4" s="314"/>
      <c r="H4" s="314" t="s">
        <v>12</v>
      </c>
      <c r="I4" s="314"/>
      <c r="J4" s="15" t="s">
        <v>13</v>
      </c>
      <c r="K4" s="15" t="s">
        <v>14</v>
      </c>
      <c r="L4" s="314" t="s">
        <v>15</v>
      </c>
      <c r="M4" s="314"/>
      <c r="N4" s="314"/>
      <c r="O4" s="314"/>
      <c r="P4" s="314"/>
      <c r="Q4" s="16"/>
    </row>
    <row r="5" spans="1:17" ht="13.5" customHeight="1">
      <c r="A5" s="315" t="s">
        <v>16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1"/>
    </row>
    <row r="6" spans="1:17" s="19" customFormat="1" ht="13.5" customHeight="1">
      <c r="A6" s="10" t="s">
        <v>17</v>
      </c>
      <c r="B6" s="10"/>
      <c r="C6" s="316"/>
      <c r="D6" s="316"/>
      <c r="E6" s="317" t="s">
        <v>18</v>
      </c>
      <c r="F6" s="317"/>
      <c r="G6" s="317"/>
      <c r="H6" s="318" t="s">
        <v>19</v>
      </c>
      <c r="I6" s="318"/>
      <c r="J6" s="11" t="s">
        <v>20</v>
      </c>
      <c r="K6" s="11" t="s">
        <v>21</v>
      </c>
      <c r="L6" s="318" t="s">
        <v>22</v>
      </c>
      <c r="M6" s="318"/>
      <c r="N6" s="318"/>
      <c r="O6" s="318"/>
      <c r="P6" s="318"/>
      <c r="Q6" s="18"/>
    </row>
    <row r="7" spans="1:17" ht="28.5" customHeight="1">
      <c r="A7" s="2"/>
      <c r="B7" s="4"/>
      <c r="C7" s="319"/>
      <c r="D7" s="319"/>
      <c r="E7" s="320" t="s">
        <v>23</v>
      </c>
      <c r="F7" s="320"/>
      <c r="G7" s="320"/>
      <c r="H7" s="321" t="s">
        <v>20</v>
      </c>
      <c r="I7" s="321"/>
      <c r="J7" s="5" t="s">
        <v>20</v>
      </c>
      <c r="K7" s="5" t="s">
        <v>20</v>
      </c>
      <c r="L7" s="321" t="s">
        <v>20</v>
      </c>
      <c r="M7" s="321"/>
      <c r="N7" s="321"/>
      <c r="O7" s="321"/>
      <c r="P7" s="321"/>
      <c r="Q7" s="1"/>
    </row>
    <row r="8" spans="1:17" ht="13.5" customHeight="1">
      <c r="A8" s="4"/>
      <c r="B8" s="3" t="s">
        <v>24</v>
      </c>
      <c r="C8" s="319"/>
      <c r="D8" s="319"/>
      <c r="E8" s="320" t="s">
        <v>25</v>
      </c>
      <c r="F8" s="320"/>
      <c r="G8" s="320"/>
      <c r="H8" s="321" t="s">
        <v>19</v>
      </c>
      <c r="I8" s="321"/>
      <c r="J8" s="5" t="s">
        <v>20</v>
      </c>
      <c r="K8" s="5" t="s">
        <v>21</v>
      </c>
      <c r="L8" s="321" t="s">
        <v>22</v>
      </c>
      <c r="M8" s="321"/>
      <c r="N8" s="321"/>
      <c r="O8" s="321"/>
      <c r="P8" s="321"/>
      <c r="Q8" s="1"/>
    </row>
    <row r="9" spans="1:17" ht="28.5" customHeight="1">
      <c r="A9" s="4"/>
      <c r="B9" s="2"/>
      <c r="C9" s="319"/>
      <c r="D9" s="319"/>
      <c r="E9" s="320" t="s">
        <v>23</v>
      </c>
      <c r="F9" s="320"/>
      <c r="G9" s="320"/>
      <c r="H9" s="321" t="s">
        <v>20</v>
      </c>
      <c r="I9" s="321"/>
      <c r="J9" s="5" t="s">
        <v>20</v>
      </c>
      <c r="K9" s="5" t="s">
        <v>20</v>
      </c>
      <c r="L9" s="321" t="s">
        <v>20</v>
      </c>
      <c r="M9" s="321"/>
      <c r="N9" s="321"/>
      <c r="O9" s="321"/>
      <c r="P9" s="321"/>
      <c r="Q9" s="1"/>
    </row>
    <row r="10" spans="1:17" ht="39" customHeight="1">
      <c r="A10" s="4"/>
      <c r="B10" s="4"/>
      <c r="C10" s="322" t="s">
        <v>26</v>
      </c>
      <c r="D10" s="322"/>
      <c r="E10" s="320" t="s">
        <v>27</v>
      </c>
      <c r="F10" s="320"/>
      <c r="G10" s="320"/>
      <c r="H10" s="321" t="s">
        <v>20</v>
      </c>
      <c r="I10" s="321"/>
      <c r="J10" s="5" t="s">
        <v>20</v>
      </c>
      <c r="K10" s="5" t="s">
        <v>21</v>
      </c>
      <c r="L10" s="321" t="s">
        <v>21</v>
      </c>
      <c r="M10" s="321"/>
      <c r="N10" s="321"/>
      <c r="O10" s="321"/>
      <c r="P10" s="321"/>
      <c r="Q10" s="1"/>
    </row>
    <row r="11" spans="1:17" s="19" customFormat="1" ht="13.5" customHeight="1">
      <c r="A11" s="10" t="s">
        <v>28</v>
      </c>
      <c r="B11" s="10"/>
      <c r="C11" s="316"/>
      <c r="D11" s="316"/>
      <c r="E11" s="317" t="s">
        <v>29</v>
      </c>
      <c r="F11" s="317"/>
      <c r="G11" s="317"/>
      <c r="H11" s="318" t="s">
        <v>21</v>
      </c>
      <c r="I11" s="318"/>
      <c r="J11" s="11" t="s">
        <v>30</v>
      </c>
      <c r="K11" s="11" t="s">
        <v>20</v>
      </c>
      <c r="L11" s="318" t="s">
        <v>20</v>
      </c>
      <c r="M11" s="318"/>
      <c r="N11" s="318"/>
      <c r="O11" s="318"/>
      <c r="P11" s="318"/>
      <c r="Q11" s="18"/>
    </row>
    <row r="12" spans="1:17" ht="28.5" customHeight="1">
      <c r="A12" s="2"/>
      <c r="B12" s="4"/>
      <c r="C12" s="319"/>
      <c r="D12" s="319"/>
      <c r="E12" s="320" t="s">
        <v>23</v>
      </c>
      <c r="F12" s="320"/>
      <c r="G12" s="320"/>
      <c r="H12" s="321" t="s">
        <v>20</v>
      </c>
      <c r="I12" s="321"/>
      <c r="J12" s="5" t="s">
        <v>20</v>
      </c>
      <c r="K12" s="5" t="s">
        <v>20</v>
      </c>
      <c r="L12" s="321" t="s">
        <v>20</v>
      </c>
      <c r="M12" s="321"/>
      <c r="N12" s="321"/>
      <c r="O12" s="321"/>
      <c r="P12" s="321"/>
      <c r="Q12" s="1"/>
    </row>
    <row r="13" spans="1:17" ht="13.5" customHeight="1">
      <c r="A13" s="4"/>
      <c r="B13" s="3" t="s">
        <v>31</v>
      </c>
      <c r="C13" s="319"/>
      <c r="D13" s="319"/>
      <c r="E13" s="320" t="s">
        <v>32</v>
      </c>
      <c r="F13" s="320"/>
      <c r="G13" s="320"/>
      <c r="H13" s="321" t="s">
        <v>21</v>
      </c>
      <c r="I13" s="321"/>
      <c r="J13" s="5" t="s">
        <v>30</v>
      </c>
      <c r="K13" s="5" t="s">
        <v>20</v>
      </c>
      <c r="L13" s="321" t="s">
        <v>20</v>
      </c>
      <c r="M13" s="321"/>
      <c r="N13" s="321"/>
      <c r="O13" s="321"/>
      <c r="P13" s="321"/>
      <c r="Q13" s="1"/>
    </row>
    <row r="14" spans="1:17" ht="28.5" customHeight="1">
      <c r="A14" s="4"/>
      <c r="B14" s="2"/>
      <c r="C14" s="319"/>
      <c r="D14" s="319"/>
      <c r="E14" s="320" t="s">
        <v>23</v>
      </c>
      <c r="F14" s="320"/>
      <c r="G14" s="320"/>
      <c r="H14" s="321" t="s">
        <v>20</v>
      </c>
      <c r="I14" s="321"/>
      <c r="J14" s="5" t="s">
        <v>20</v>
      </c>
      <c r="K14" s="5" t="s">
        <v>20</v>
      </c>
      <c r="L14" s="321" t="s">
        <v>20</v>
      </c>
      <c r="M14" s="321"/>
      <c r="N14" s="321"/>
      <c r="O14" s="321"/>
      <c r="P14" s="321"/>
      <c r="Q14" s="1"/>
    </row>
    <row r="15" spans="1:17" ht="39" customHeight="1">
      <c r="A15" s="4"/>
      <c r="B15" s="4"/>
      <c r="C15" s="322" t="s">
        <v>26</v>
      </c>
      <c r="D15" s="322"/>
      <c r="E15" s="320" t="s">
        <v>27</v>
      </c>
      <c r="F15" s="320"/>
      <c r="G15" s="320"/>
      <c r="H15" s="321" t="s">
        <v>21</v>
      </c>
      <c r="I15" s="321"/>
      <c r="J15" s="5" t="s">
        <v>30</v>
      </c>
      <c r="K15" s="5" t="s">
        <v>20</v>
      </c>
      <c r="L15" s="321" t="s">
        <v>20</v>
      </c>
      <c r="M15" s="321"/>
      <c r="N15" s="321"/>
      <c r="O15" s="321"/>
      <c r="P15" s="321"/>
      <c r="Q15" s="1"/>
    </row>
    <row r="16" spans="1:17" s="19" customFormat="1" ht="13.5" customHeight="1">
      <c r="A16" s="10" t="s">
        <v>33</v>
      </c>
      <c r="B16" s="10"/>
      <c r="C16" s="316"/>
      <c r="D16" s="316"/>
      <c r="E16" s="317" t="s">
        <v>34</v>
      </c>
      <c r="F16" s="317"/>
      <c r="G16" s="317"/>
      <c r="H16" s="318" t="s">
        <v>35</v>
      </c>
      <c r="I16" s="318"/>
      <c r="J16" s="11" t="s">
        <v>20</v>
      </c>
      <c r="K16" s="11" t="s">
        <v>36</v>
      </c>
      <c r="L16" s="318" t="s">
        <v>37</v>
      </c>
      <c r="M16" s="318"/>
      <c r="N16" s="318"/>
      <c r="O16" s="318"/>
      <c r="P16" s="318"/>
      <c r="Q16" s="18"/>
    </row>
    <row r="17" spans="1:17" ht="28.5" customHeight="1">
      <c r="A17" s="2"/>
      <c r="B17" s="4"/>
      <c r="C17" s="319"/>
      <c r="D17" s="319"/>
      <c r="E17" s="320" t="s">
        <v>23</v>
      </c>
      <c r="F17" s="320"/>
      <c r="G17" s="320"/>
      <c r="H17" s="321" t="s">
        <v>20</v>
      </c>
      <c r="I17" s="321"/>
      <c r="J17" s="5" t="s">
        <v>20</v>
      </c>
      <c r="K17" s="5" t="s">
        <v>20</v>
      </c>
      <c r="L17" s="321" t="s">
        <v>20</v>
      </c>
      <c r="M17" s="321"/>
      <c r="N17" s="321"/>
      <c r="O17" s="321"/>
      <c r="P17" s="321"/>
      <c r="Q17" s="1"/>
    </row>
    <row r="18" spans="1:17" ht="13.5" customHeight="1">
      <c r="A18" s="4"/>
      <c r="B18" s="3" t="s">
        <v>38</v>
      </c>
      <c r="C18" s="319"/>
      <c r="D18" s="319"/>
      <c r="E18" s="320" t="s">
        <v>39</v>
      </c>
      <c r="F18" s="320"/>
      <c r="G18" s="320"/>
      <c r="H18" s="321" t="s">
        <v>35</v>
      </c>
      <c r="I18" s="321"/>
      <c r="J18" s="5" t="s">
        <v>20</v>
      </c>
      <c r="K18" s="5" t="s">
        <v>40</v>
      </c>
      <c r="L18" s="321" t="s">
        <v>41</v>
      </c>
      <c r="M18" s="321"/>
      <c r="N18" s="321"/>
      <c r="O18" s="321"/>
      <c r="P18" s="321"/>
      <c r="Q18" s="1"/>
    </row>
    <row r="19" spans="1:17" ht="28.5" customHeight="1">
      <c r="A19" s="4"/>
      <c r="B19" s="2"/>
      <c r="C19" s="319"/>
      <c r="D19" s="319"/>
      <c r="E19" s="320" t="s">
        <v>23</v>
      </c>
      <c r="F19" s="320"/>
      <c r="G19" s="320"/>
      <c r="H19" s="321" t="s">
        <v>20</v>
      </c>
      <c r="I19" s="321"/>
      <c r="J19" s="5" t="s">
        <v>20</v>
      </c>
      <c r="K19" s="5" t="s">
        <v>20</v>
      </c>
      <c r="L19" s="321" t="s">
        <v>20</v>
      </c>
      <c r="M19" s="321"/>
      <c r="N19" s="321"/>
      <c r="O19" s="321"/>
      <c r="P19" s="321"/>
      <c r="Q19" s="1"/>
    </row>
    <row r="20" spans="1:17" ht="14.25" customHeight="1">
      <c r="A20" s="4"/>
      <c r="B20" s="4"/>
      <c r="C20" s="322" t="s">
        <v>42</v>
      </c>
      <c r="D20" s="322"/>
      <c r="E20" s="320" t="s">
        <v>43</v>
      </c>
      <c r="F20" s="320"/>
      <c r="G20" s="320"/>
      <c r="H20" s="321" t="s">
        <v>20</v>
      </c>
      <c r="I20" s="321"/>
      <c r="J20" s="5" t="s">
        <v>20</v>
      </c>
      <c r="K20" s="5" t="s">
        <v>40</v>
      </c>
      <c r="L20" s="321" t="s">
        <v>40</v>
      </c>
      <c r="M20" s="321"/>
      <c r="N20" s="321"/>
      <c r="O20" s="321"/>
      <c r="P20" s="321"/>
      <c r="Q20" s="1"/>
    </row>
    <row r="21" spans="1:17" ht="13.5" customHeight="1">
      <c r="A21" s="4"/>
      <c r="B21" s="3" t="s">
        <v>44</v>
      </c>
      <c r="C21" s="319"/>
      <c r="D21" s="319"/>
      <c r="E21" s="320" t="s">
        <v>25</v>
      </c>
      <c r="F21" s="320"/>
      <c r="G21" s="320"/>
      <c r="H21" s="321" t="s">
        <v>20</v>
      </c>
      <c r="I21" s="321"/>
      <c r="J21" s="5" t="s">
        <v>20</v>
      </c>
      <c r="K21" s="5" t="s">
        <v>45</v>
      </c>
      <c r="L21" s="321" t="s">
        <v>45</v>
      </c>
      <c r="M21" s="321"/>
      <c r="N21" s="321"/>
      <c r="O21" s="321"/>
      <c r="P21" s="321"/>
      <c r="Q21" s="1"/>
    </row>
    <row r="22" spans="1:17" ht="28.5" customHeight="1">
      <c r="A22" s="4"/>
      <c r="B22" s="2"/>
      <c r="C22" s="319"/>
      <c r="D22" s="319"/>
      <c r="E22" s="320" t="s">
        <v>23</v>
      </c>
      <c r="F22" s="320"/>
      <c r="G22" s="320"/>
      <c r="H22" s="321" t="s">
        <v>20</v>
      </c>
      <c r="I22" s="321"/>
      <c r="J22" s="5" t="s">
        <v>20</v>
      </c>
      <c r="K22" s="5" t="s">
        <v>20</v>
      </c>
      <c r="L22" s="321" t="s">
        <v>20</v>
      </c>
      <c r="M22" s="321"/>
      <c r="N22" s="321"/>
      <c r="O22" s="321"/>
      <c r="P22" s="321"/>
      <c r="Q22" s="1"/>
    </row>
    <row r="23" spans="1:17" ht="30.75" customHeight="1">
      <c r="A23" s="4"/>
      <c r="B23" s="4"/>
      <c r="C23" s="322" t="s">
        <v>46</v>
      </c>
      <c r="D23" s="322"/>
      <c r="E23" s="320" t="s">
        <v>47</v>
      </c>
      <c r="F23" s="320"/>
      <c r="G23" s="320"/>
      <c r="H23" s="321" t="s">
        <v>20</v>
      </c>
      <c r="I23" s="321"/>
      <c r="J23" s="5" t="s">
        <v>20</v>
      </c>
      <c r="K23" s="5" t="s">
        <v>45</v>
      </c>
      <c r="L23" s="321" t="s">
        <v>45</v>
      </c>
      <c r="M23" s="321"/>
      <c r="N23" s="321"/>
      <c r="O23" s="321"/>
      <c r="P23" s="321"/>
      <c r="Q23" s="1"/>
    </row>
    <row r="24" spans="1:17" ht="13.5" customHeight="1">
      <c r="A24" s="3" t="s">
        <v>48</v>
      </c>
      <c r="B24" s="4"/>
      <c r="C24" s="319"/>
      <c r="D24" s="319"/>
      <c r="E24" s="320" t="s">
        <v>49</v>
      </c>
      <c r="F24" s="320"/>
      <c r="G24" s="320"/>
      <c r="H24" s="321" t="s">
        <v>50</v>
      </c>
      <c r="I24" s="321"/>
      <c r="J24" s="5" t="s">
        <v>20</v>
      </c>
      <c r="K24" s="5" t="s">
        <v>51</v>
      </c>
      <c r="L24" s="321" t="s">
        <v>52</v>
      </c>
      <c r="M24" s="321"/>
      <c r="N24" s="321"/>
      <c r="O24" s="321"/>
      <c r="P24" s="321"/>
      <c r="Q24" s="1"/>
    </row>
    <row r="25" spans="1:17" ht="28.5" customHeight="1">
      <c r="A25" s="2"/>
      <c r="B25" s="4"/>
      <c r="C25" s="319"/>
      <c r="D25" s="319"/>
      <c r="E25" s="320" t="s">
        <v>23</v>
      </c>
      <c r="F25" s="320"/>
      <c r="G25" s="320"/>
      <c r="H25" s="321" t="s">
        <v>53</v>
      </c>
      <c r="I25" s="321"/>
      <c r="J25" s="5" t="s">
        <v>20</v>
      </c>
      <c r="K25" s="5" t="s">
        <v>20</v>
      </c>
      <c r="L25" s="321" t="s">
        <v>53</v>
      </c>
      <c r="M25" s="321"/>
      <c r="N25" s="321"/>
      <c r="O25" s="321"/>
      <c r="P25" s="321"/>
      <c r="Q25" s="1"/>
    </row>
    <row r="26" spans="1:17" ht="13.5" customHeight="1">
      <c r="A26" s="4"/>
      <c r="B26" s="3" t="s">
        <v>54</v>
      </c>
      <c r="C26" s="319"/>
      <c r="D26" s="319"/>
      <c r="E26" s="320" t="s">
        <v>55</v>
      </c>
      <c r="F26" s="320"/>
      <c r="G26" s="320"/>
      <c r="H26" s="321" t="s">
        <v>56</v>
      </c>
      <c r="I26" s="321"/>
      <c r="J26" s="5" t="s">
        <v>20</v>
      </c>
      <c r="K26" s="5" t="s">
        <v>57</v>
      </c>
      <c r="L26" s="321" t="s">
        <v>58</v>
      </c>
      <c r="M26" s="321"/>
      <c r="N26" s="321"/>
      <c r="O26" s="321"/>
      <c r="P26" s="321"/>
      <c r="Q26" s="1"/>
    </row>
    <row r="27" spans="1:17" ht="28.5" customHeight="1">
      <c r="A27" s="4"/>
      <c r="B27" s="2"/>
      <c r="C27" s="319"/>
      <c r="D27" s="319"/>
      <c r="E27" s="320" t="s">
        <v>23</v>
      </c>
      <c r="F27" s="320"/>
      <c r="G27" s="320"/>
      <c r="H27" s="321" t="s">
        <v>20</v>
      </c>
      <c r="I27" s="321"/>
      <c r="J27" s="5" t="s">
        <v>20</v>
      </c>
      <c r="K27" s="5" t="s">
        <v>20</v>
      </c>
      <c r="L27" s="321" t="s">
        <v>20</v>
      </c>
      <c r="M27" s="321"/>
      <c r="N27" s="321"/>
      <c r="O27" s="321"/>
      <c r="P27" s="321"/>
      <c r="Q27" s="1"/>
    </row>
    <row r="28" spans="1:17" ht="30.75" customHeight="1">
      <c r="A28" s="4"/>
      <c r="B28" s="4"/>
      <c r="C28" s="322" t="s">
        <v>59</v>
      </c>
      <c r="D28" s="322"/>
      <c r="E28" s="320" t="s">
        <v>60</v>
      </c>
      <c r="F28" s="320"/>
      <c r="G28" s="320"/>
      <c r="H28" s="321" t="s">
        <v>20</v>
      </c>
      <c r="I28" s="321"/>
      <c r="J28" s="5" t="s">
        <v>20</v>
      </c>
      <c r="K28" s="5" t="s">
        <v>57</v>
      </c>
      <c r="L28" s="321" t="s">
        <v>57</v>
      </c>
      <c r="M28" s="321"/>
      <c r="N28" s="321"/>
      <c r="O28" s="321"/>
      <c r="P28" s="321"/>
      <c r="Q28" s="1"/>
    </row>
    <row r="29" spans="1:17" ht="13.5" customHeight="1">
      <c r="A29" s="4"/>
      <c r="B29" s="3" t="s">
        <v>61</v>
      </c>
      <c r="C29" s="319"/>
      <c r="D29" s="319"/>
      <c r="E29" s="320" t="s">
        <v>62</v>
      </c>
      <c r="F29" s="320"/>
      <c r="G29" s="320"/>
      <c r="H29" s="321" t="s">
        <v>63</v>
      </c>
      <c r="I29" s="321"/>
      <c r="J29" s="5" t="s">
        <v>20</v>
      </c>
      <c r="K29" s="5" t="s">
        <v>64</v>
      </c>
      <c r="L29" s="321" t="s">
        <v>65</v>
      </c>
      <c r="M29" s="321"/>
      <c r="N29" s="321"/>
      <c r="O29" s="321"/>
      <c r="P29" s="321"/>
      <c r="Q29" s="1"/>
    </row>
    <row r="30" spans="1:17" ht="28.5" customHeight="1">
      <c r="A30" s="4"/>
      <c r="B30" s="2"/>
      <c r="C30" s="319"/>
      <c r="D30" s="319"/>
      <c r="E30" s="320" t="s">
        <v>23</v>
      </c>
      <c r="F30" s="320"/>
      <c r="G30" s="320"/>
      <c r="H30" s="321" t="s">
        <v>20</v>
      </c>
      <c r="I30" s="321"/>
      <c r="J30" s="5" t="s">
        <v>20</v>
      </c>
      <c r="K30" s="5" t="s">
        <v>20</v>
      </c>
      <c r="L30" s="321" t="s">
        <v>20</v>
      </c>
      <c r="M30" s="321"/>
      <c r="N30" s="321"/>
      <c r="O30" s="321"/>
      <c r="P30" s="321"/>
      <c r="Q30" s="1"/>
    </row>
    <row r="31" spans="1:17" ht="14.25" customHeight="1">
      <c r="A31" s="4"/>
      <c r="B31" s="4"/>
      <c r="C31" s="322" t="s">
        <v>66</v>
      </c>
      <c r="D31" s="322"/>
      <c r="E31" s="320" t="s">
        <v>67</v>
      </c>
      <c r="F31" s="320"/>
      <c r="G31" s="320"/>
      <c r="H31" s="321" t="s">
        <v>68</v>
      </c>
      <c r="I31" s="321"/>
      <c r="J31" s="5" t="s">
        <v>20</v>
      </c>
      <c r="K31" s="5" t="s">
        <v>69</v>
      </c>
      <c r="L31" s="321" t="s">
        <v>70</v>
      </c>
      <c r="M31" s="321"/>
      <c r="N31" s="321"/>
      <c r="O31" s="321"/>
      <c r="P31" s="321"/>
      <c r="Q31" s="1"/>
    </row>
    <row r="32" spans="1:17" ht="14.25" customHeight="1">
      <c r="A32" s="4"/>
      <c r="B32" s="4"/>
      <c r="C32" s="322" t="s">
        <v>42</v>
      </c>
      <c r="D32" s="322"/>
      <c r="E32" s="320" t="s">
        <v>43</v>
      </c>
      <c r="F32" s="320"/>
      <c r="G32" s="320"/>
      <c r="H32" s="321" t="s">
        <v>71</v>
      </c>
      <c r="I32" s="321"/>
      <c r="J32" s="5" t="s">
        <v>20</v>
      </c>
      <c r="K32" s="5" t="s">
        <v>72</v>
      </c>
      <c r="L32" s="321" t="s">
        <v>73</v>
      </c>
      <c r="M32" s="321"/>
      <c r="N32" s="321"/>
      <c r="O32" s="321"/>
      <c r="P32" s="321"/>
      <c r="Q32" s="1"/>
    </row>
    <row r="33" spans="1:17" ht="30" customHeight="1">
      <c r="A33" s="3" t="s">
        <v>74</v>
      </c>
      <c r="B33" s="4"/>
      <c r="C33" s="319"/>
      <c r="D33" s="319"/>
      <c r="E33" s="320" t="s">
        <v>75</v>
      </c>
      <c r="F33" s="320"/>
      <c r="G33" s="320"/>
      <c r="H33" s="321" t="s">
        <v>76</v>
      </c>
      <c r="I33" s="321"/>
      <c r="J33" s="5" t="s">
        <v>77</v>
      </c>
      <c r="K33" s="5" t="s">
        <v>78</v>
      </c>
      <c r="L33" s="321" t="s">
        <v>79</v>
      </c>
      <c r="M33" s="321"/>
      <c r="N33" s="321"/>
      <c r="O33" s="321"/>
      <c r="P33" s="321"/>
      <c r="Q33" s="1"/>
    </row>
    <row r="34" spans="1:17" ht="30" customHeight="1">
      <c r="A34" s="2"/>
      <c r="B34" s="4"/>
      <c r="C34" s="319"/>
      <c r="D34" s="319"/>
      <c r="E34" s="320" t="s">
        <v>23</v>
      </c>
      <c r="F34" s="320"/>
      <c r="G34" s="320"/>
      <c r="H34" s="321" t="s">
        <v>20</v>
      </c>
      <c r="I34" s="321"/>
      <c r="J34" s="5" t="s">
        <v>20</v>
      </c>
      <c r="K34" s="5" t="s">
        <v>20</v>
      </c>
      <c r="L34" s="321" t="s">
        <v>20</v>
      </c>
      <c r="M34" s="321"/>
      <c r="N34" s="321"/>
      <c r="O34" s="321"/>
      <c r="P34" s="321"/>
      <c r="Q34" s="1"/>
    </row>
    <row r="35" spans="1:17" ht="37.5" customHeight="1">
      <c r="A35" s="4"/>
      <c r="B35" s="3" t="s">
        <v>80</v>
      </c>
      <c r="C35" s="319"/>
      <c r="D35" s="319"/>
      <c r="E35" s="320" t="s">
        <v>81</v>
      </c>
      <c r="F35" s="320"/>
      <c r="G35" s="320"/>
      <c r="H35" s="321" t="s">
        <v>82</v>
      </c>
      <c r="I35" s="321"/>
      <c r="J35" s="5" t="s">
        <v>20</v>
      </c>
      <c r="K35" s="5" t="s">
        <v>83</v>
      </c>
      <c r="L35" s="321" t="s">
        <v>84</v>
      </c>
      <c r="M35" s="321"/>
      <c r="N35" s="321"/>
      <c r="O35" s="321"/>
      <c r="P35" s="321"/>
      <c r="Q35" s="1"/>
    </row>
    <row r="36" spans="1:17" ht="9.75" customHeight="1">
      <c r="A36" s="311"/>
      <c r="B36" s="311"/>
      <c r="C36" s="311"/>
      <c r="D36" s="312"/>
      <c r="E36" s="312"/>
      <c r="F36" s="312"/>
      <c r="G36" s="312"/>
      <c r="H36" s="312"/>
      <c r="I36" s="311"/>
      <c r="J36" s="311"/>
      <c r="K36" s="311"/>
      <c r="L36" s="311"/>
      <c r="M36" s="311"/>
      <c r="N36" s="311"/>
      <c r="O36" s="311"/>
      <c r="P36" s="311"/>
      <c r="Q36" s="1"/>
    </row>
    <row r="37" spans="1:17" ht="34.5" customHeight="1">
      <c r="A37" s="2" t="s">
        <v>0</v>
      </c>
      <c r="B37" s="2" t="s">
        <v>1</v>
      </c>
      <c r="C37" s="313" t="s">
        <v>2</v>
      </c>
      <c r="D37" s="313"/>
      <c r="E37" s="313" t="s">
        <v>3</v>
      </c>
      <c r="F37" s="313"/>
      <c r="G37" s="313"/>
      <c r="H37" s="313" t="s">
        <v>4</v>
      </c>
      <c r="I37" s="313"/>
      <c r="J37" s="13" t="s">
        <v>5</v>
      </c>
      <c r="K37" s="12" t="s">
        <v>6</v>
      </c>
      <c r="L37" s="313" t="s">
        <v>7</v>
      </c>
      <c r="M37" s="313"/>
      <c r="N37" s="313"/>
      <c r="O37" s="313"/>
      <c r="P37" s="313"/>
      <c r="Q37" s="1"/>
    </row>
    <row r="38" spans="1:17" s="17" customFormat="1" ht="11.25" customHeight="1">
      <c r="A38" s="15" t="s">
        <v>8</v>
      </c>
      <c r="B38" s="15" t="s">
        <v>9</v>
      </c>
      <c r="C38" s="314" t="s">
        <v>10</v>
      </c>
      <c r="D38" s="314"/>
      <c r="E38" s="314" t="s">
        <v>11</v>
      </c>
      <c r="F38" s="314"/>
      <c r="G38" s="314"/>
      <c r="H38" s="314" t="s">
        <v>12</v>
      </c>
      <c r="I38" s="314"/>
      <c r="J38" s="15" t="s">
        <v>13</v>
      </c>
      <c r="K38" s="15" t="s">
        <v>14</v>
      </c>
      <c r="L38" s="314" t="s">
        <v>15</v>
      </c>
      <c r="M38" s="314"/>
      <c r="N38" s="314"/>
      <c r="O38" s="314"/>
      <c r="P38" s="314"/>
      <c r="Q38" s="16"/>
    </row>
    <row r="39" spans="1:17" ht="28.5" customHeight="1">
      <c r="A39" s="4"/>
      <c r="B39" s="2"/>
      <c r="C39" s="319"/>
      <c r="D39" s="319"/>
      <c r="E39" s="320" t="s">
        <v>23</v>
      </c>
      <c r="F39" s="320"/>
      <c r="G39" s="320"/>
      <c r="H39" s="321" t="s">
        <v>20</v>
      </c>
      <c r="I39" s="321"/>
      <c r="J39" s="5" t="s">
        <v>20</v>
      </c>
      <c r="K39" s="5" t="s">
        <v>20</v>
      </c>
      <c r="L39" s="321" t="s">
        <v>20</v>
      </c>
      <c r="M39" s="321"/>
      <c r="N39" s="321"/>
      <c r="O39" s="321"/>
      <c r="P39" s="321"/>
      <c r="Q39" s="1"/>
    </row>
    <row r="40" spans="1:17" ht="14.25" customHeight="1">
      <c r="A40" s="4"/>
      <c r="B40" s="4"/>
      <c r="C40" s="322" t="s">
        <v>85</v>
      </c>
      <c r="D40" s="322"/>
      <c r="E40" s="320" t="s">
        <v>86</v>
      </c>
      <c r="F40" s="320"/>
      <c r="G40" s="320"/>
      <c r="H40" s="321" t="s">
        <v>87</v>
      </c>
      <c r="I40" s="321"/>
      <c r="J40" s="5" t="s">
        <v>20</v>
      </c>
      <c r="K40" s="5" t="s">
        <v>83</v>
      </c>
      <c r="L40" s="321" t="s">
        <v>88</v>
      </c>
      <c r="M40" s="321"/>
      <c r="N40" s="321"/>
      <c r="O40" s="321"/>
      <c r="P40" s="321"/>
      <c r="Q40" s="1"/>
    </row>
    <row r="41" spans="1:17" ht="16.5" customHeight="1">
      <c r="A41" s="4"/>
      <c r="B41" s="3" t="s">
        <v>89</v>
      </c>
      <c r="C41" s="319"/>
      <c r="D41" s="319"/>
      <c r="E41" s="320" t="s">
        <v>90</v>
      </c>
      <c r="F41" s="320"/>
      <c r="G41" s="320"/>
      <c r="H41" s="321" t="s">
        <v>91</v>
      </c>
      <c r="I41" s="321"/>
      <c r="J41" s="5" t="s">
        <v>77</v>
      </c>
      <c r="K41" s="5" t="s">
        <v>92</v>
      </c>
      <c r="L41" s="321" t="s">
        <v>93</v>
      </c>
      <c r="M41" s="321"/>
      <c r="N41" s="321"/>
      <c r="O41" s="321"/>
      <c r="P41" s="321"/>
      <c r="Q41" s="1"/>
    </row>
    <row r="42" spans="1:17" ht="28.5" customHeight="1">
      <c r="A42" s="4"/>
      <c r="B42" s="2"/>
      <c r="C42" s="319"/>
      <c r="D42" s="319"/>
      <c r="E42" s="320" t="s">
        <v>23</v>
      </c>
      <c r="F42" s="320"/>
      <c r="G42" s="320"/>
      <c r="H42" s="321" t="s">
        <v>20</v>
      </c>
      <c r="I42" s="321"/>
      <c r="J42" s="5" t="s">
        <v>20</v>
      </c>
      <c r="K42" s="5" t="s">
        <v>20</v>
      </c>
      <c r="L42" s="321" t="s">
        <v>20</v>
      </c>
      <c r="M42" s="321"/>
      <c r="N42" s="321"/>
      <c r="O42" s="321"/>
      <c r="P42" s="321"/>
      <c r="Q42" s="1"/>
    </row>
    <row r="43" spans="1:17" ht="14.25" customHeight="1">
      <c r="A43" s="4"/>
      <c r="B43" s="4"/>
      <c r="C43" s="322" t="s">
        <v>94</v>
      </c>
      <c r="D43" s="322"/>
      <c r="E43" s="320" t="s">
        <v>95</v>
      </c>
      <c r="F43" s="320"/>
      <c r="G43" s="320"/>
      <c r="H43" s="321" t="s">
        <v>83</v>
      </c>
      <c r="I43" s="321"/>
      <c r="J43" s="5" t="s">
        <v>77</v>
      </c>
      <c r="K43" s="5" t="s">
        <v>20</v>
      </c>
      <c r="L43" s="321" t="s">
        <v>96</v>
      </c>
      <c r="M43" s="321"/>
      <c r="N43" s="321"/>
      <c r="O43" s="321"/>
      <c r="P43" s="321"/>
      <c r="Q43" s="1"/>
    </row>
    <row r="44" spans="1:17" ht="14.25" customHeight="1">
      <c r="A44" s="4"/>
      <c r="B44" s="4"/>
      <c r="C44" s="322" t="s">
        <v>97</v>
      </c>
      <c r="D44" s="322"/>
      <c r="E44" s="320" t="s">
        <v>98</v>
      </c>
      <c r="F44" s="320"/>
      <c r="G44" s="320"/>
      <c r="H44" s="321" t="s">
        <v>99</v>
      </c>
      <c r="I44" s="321"/>
      <c r="J44" s="5" t="s">
        <v>20</v>
      </c>
      <c r="K44" s="5" t="s">
        <v>92</v>
      </c>
      <c r="L44" s="321" t="s">
        <v>100</v>
      </c>
      <c r="M44" s="321"/>
      <c r="N44" s="321"/>
      <c r="O44" s="321"/>
      <c r="P44" s="321"/>
      <c r="Q44" s="1"/>
    </row>
    <row r="45" spans="1:17" ht="13.5" customHeight="1">
      <c r="A45" s="3" t="s">
        <v>101</v>
      </c>
      <c r="B45" s="4"/>
      <c r="C45" s="319"/>
      <c r="D45" s="319"/>
      <c r="E45" s="320" t="s">
        <v>102</v>
      </c>
      <c r="F45" s="320"/>
      <c r="G45" s="320"/>
      <c r="H45" s="321" t="s">
        <v>103</v>
      </c>
      <c r="I45" s="321"/>
      <c r="J45" s="5" t="s">
        <v>20</v>
      </c>
      <c r="K45" s="5" t="s">
        <v>104</v>
      </c>
      <c r="L45" s="321" t="s">
        <v>105</v>
      </c>
      <c r="M45" s="321"/>
      <c r="N45" s="321"/>
      <c r="O45" s="321"/>
      <c r="P45" s="321"/>
      <c r="Q45" s="1"/>
    </row>
    <row r="46" spans="1:17" ht="28.5" customHeight="1">
      <c r="A46" s="2"/>
      <c r="B46" s="4"/>
      <c r="C46" s="319"/>
      <c r="D46" s="319"/>
      <c r="E46" s="320" t="s">
        <v>23</v>
      </c>
      <c r="F46" s="320"/>
      <c r="G46" s="320"/>
      <c r="H46" s="321" t="s">
        <v>106</v>
      </c>
      <c r="I46" s="321"/>
      <c r="J46" s="5" t="s">
        <v>20</v>
      </c>
      <c r="K46" s="5" t="s">
        <v>20</v>
      </c>
      <c r="L46" s="321" t="s">
        <v>106</v>
      </c>
      <c r="M46" s="321"/>
      <c r="N46" s="321"/>
      <c r="O46" s="321"/>
      <c r="P46" s="321"/>
      <c r="Q46" s="1"/>
    </row>
    <row r="47" spans="1:17" ht="13.5" customHeight="1">
      <c r="A47" s="4"/>
      <c r="B47" s="3" t="s">
        <v>107</v>
      </c>
      <c r="C47" s="319"/>
      <c r="D47" s="319"/>
      <c r="E47" s="320" t="s">
        <v>108</v>
      </c>
      <c r="F47" s="320"/>
      <c r="G47" s="320"/>
      <c r="H47" s="321" t="s">
        <v>20</v>
      </c>
      <c r="I47" s="321"/>
      <c r="J47" s="5" t="s">
        <v>20</v>
      </c>
      <c r="K47" s="5" t="s">
        <v>104</v>
      </c>
      <c r="L47" s="321" t="s">
        <v>104</v>
      </c>
      <c r="M47" s="321"/>
      <c r="N47" s="321"/>
      <c r="O47" s="321"/>
      <c r="P47" s="321"/>
      <c r="Q47" s="1"/>
    </row>
    <row r="48" spans="1:17" ht="28.5" customHeight="1">
      <c r="A48" s="4"/>
      <c r="B48" s="2"/>
      <c r="C48" s="319"/>
      <c r="D48" s="319"/>
      <c r="E48" s="320" t="s">
        <v>23</v>
      </c>
      <c r="F48" s="320"/>
      <c r="G48" s="320"/>
      <c r="H48" s="321" t="s">
        <v>20</v>
      </c>
      <c r="I48" s="321"/>
      <c r="J48" s="5" t="s">
        <v>20</v>
      </c>
      <c r="K48" s="5" t="s">
        <v>20</v>
      </c>
      <c r="L48" s="321" t="s">
        <v>20</v>
      </c>
      <c r="M48" s="321"/>
      <c r="N48" s="321"/>
      <c r="O48" s="321"/>
      <c r="P48" s="321"/>
      <c r="Q48" s="1"/>
    </row>
    <row r="49" spans="1:17" ht="30.75" customHeight="1">
      <c r="A49" s="4"/>
      <c r="B49" s="4"/>
      <c r="C49" s="322" t="s">
        <v>109</v>
      </c>
      <c r="D49" s="322"/>
      <c r="E49" s="320" t="s">
        <v>110</v>
      </c>
      <c r="F49" s="320"/>
      <c r="G49" s="320"/>
      <c r="H49" s="321" t="s">
        <v>20</v>
      </c>
      <c r="I49" s="321"/>
      <c r="J49" s="5" t="s">
        <v>20</v>
      </c>
      <c r="K49" s="5" t="s">
        <v>104</v>
      </c>
      <c r="L49" s="321" t="s">
        <v>104</v>
      </c>
      <c r="M49" s="321"/>
      <c r="N49" s="321"/>
      <c r="O49" s="321"/>
      <c r="P49" s="321"/>
      <c r="Q49" s="1"/>
    </row>
    <row r="50" spans="1:17" ht="13.5" customHeight="1">
      <c r="A50" s="323" t="s">
        <v>16</v>
      </c>
      <c r="B50" s="323"/>
      <c r="C50" s="323"/>
      <c r="D50" s="323"/>
      <c r="E50" s="323"/>
      <c r="F50" s="323"/>
      <c r="G50" s="6" t="s">
        <v>111</v>
      </c>
      <c r="H50" s="324" t="s">
        <v>112</v>
      </c>
      <c r="I50" s="324"/>
      <c r="J50" s="7" t="s">
        <v>113</v>
      </c>
      <c r="K50" s="7" t="s">
        <v>114</v>
      </c>
      <c r="L50" s="308" t="s">
        <v>115</v>
      </c>
      <c r="M50" s="324"/>
      <c r="N50" s="324"/>
      <c r="O50" s="324"/>
      <c r="P50" s="324"/>
      <c r="Q50" s="1"/>
    </row>
    <row r="51" spans="1:17" ht="28.5" customHeight="1">
      <c r="A51" s="309"/>
      <c r="B51" s="309"/>
      <c r="C51" s="309"/>
      <c r="D51" s="309"/>
      <c r="E51" s="298" t="s">
        <v>23</v>
      </c>
      <c r="F51" s="298"/>
      <c r="G51" s="298"/>
      <c r="H51" s="299" t="s">
        <v>116</v>
      </c>
      <c r="I51" s="299"/>
      <c r="J51" s="8" t="s">
        <v>20</v>
      </c>
      <c r="K51" s="8" t="s">
        <v>20</v>
      </c>
      <c r="L51" s="299" t="s">
        <v>116</v>
      </c>
      <c r="M51" s="299"/>
      <c r="N51" s="299"/>
      <c r="O51" s="299"/>
      <c r="P51" s="299"/>
      <c r="Q51" s="1"/>
    </row>
    <row r="52" spans="1:17" ht="11.25" customHeight="1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1"/>
    </row>
    <row r="53" spans="1:17" ht="13.5" customHeight="1">
      <c r="A53" s="315" t="s">
        <v>117</v>
      </c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1"/>
    </row>
    <row r="54" spans="1:17" ht="13.5" customHeight="1">
      <c r="A54" s="323" t="s">
        <v>117</v>
      </c>
      <c r="B54" s="323"/>
      <c r="C54" s="323"/>
      <c r="D54" s="323"/>
      <c r="E54" s="323"/>
      <c r="F54" s="323"/>
      <c r="G54" s="6" t="s">
        <v>111</v>
      </c>
      <c r="H54" s="324" t="s">
        <v>118</v>
      </c>
      <c r="I54" s="324"/>
      <c r="J54" s="7" t="s">
        <v>20</v>
      </c>
      <c r="K54" s="7" t="s">
        <v>20</v>
      </c>
      <c r="L54" s="324" t="s">
        <v>118</v>
      </c>
      <c r="M54" s="324"/>
      <c r="N54" s="324"/>
      <c r="O54" s="324"/>
      <c r="P54" s="324"/>
      <c r="Q54" s="1"/>
    </row>
    <row r="55" spans="1:17" ht="28.5" customHeight="1">
      <c r="A55" s="309"/>
      <c r="B55" s="309"/>
      <c r="C55" s="309"/>
      <c r="D55" s="309"/>
      <c r="E55" s="298" t="s">
        <v>23</v>
      </c>
      <c r="F55" s="298"/>
      <c r="G55" s="298"/>
      <c r="H55" s="299" t="s">
        <v>119</v>
      </c>
      <c r="I55" s="299"/>
      <c r="J55" s="8" t="s">
        <v>20</v>
      </c>
      <c r="K55" s="8" t="s">
        <v>20</v>
      </c>
      <c r="L55" s="299" t="s">
        <v>119</v>
      </c>
      <c r="M55" s="299"/>
      <c r="N55" s="299"/>
      <c r="O55" s="299"/>
      <c r="P55" s="299"/>
      <c r="Q55" s="1"/>
    </row>
    <row r="56" spans="1:17" ht="11.25" customHeight="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1"/>
    </row>
    <row r="57" spans="1:17" ht="13.5" customHeight="1">
      <c r="A57" s="315" t="s">
        <v>120</v>
      </c>
      <c r="B57" s="315"/>
      <c r="C57" s="315"/>
      <c r="D57" s="315"/>
      <c r="E57" s="315"/>
      <c r="F57" s="315"/>
      <c r="G57" s="315"/>
      <c r="H57" s="324" t="s">
        <v>121</v>
      </c>
      <c r="I57" s="324"/>
      <c r="J57" s="7" t="s">
        <v>113</v>
      </c>
      <c r="K57" s="7" t="s">
        <v>114</v>
      </c>
      <c r="L57" s="324" t="s">
        <v>122</v>
      </c>
      <c r="M57" s="324"/>
      <c r="N57" s="324"/>
      <c r="O57" s="324"/>
      <c r="P57" s="324"/>
      <c r="Q57" s="1"/>
    </row>
    <row r="58" spans="1:17" ht="31.5" customHeight="1">
      <c r="A58" s="315"/>
      <c r="B58" s="315"/>
      <c r="C58" s="315"/>
      <c r="D58" s="315"/>
      <c r="E58" s="300" t="s">
        <v>23</v>
      </c>
      <c r="F58" s="300"/>
      <c r="G58" s="300"/>
      <c r="H58" s="301" t="s">
        <v>123</v>
      </c>
      <c r="I58" s="301"/>
      <c r="J58" s="9" t="s">
        <v>20</v>
      </c>
      <c r="K58" s="9" t="s">
        <v>20</v>
      </c>
      <c r="L58" s="301" t="s">
        <v>123</v>
      </c>
      <c r="M58" s="301"/>
      <c r="N58" s="301"/>
      <c r="O58" s="301"/>
      <c r="P58" s="301"/>
      <c r="Q58" s="1"/>
    </row>
  </sheetData>
  <mergeCells count="212">
    <mergeCell ref="C38:D38"/>
    <mergeCell ref="E38:G38"/>
    <mergeCell ref="H38:I38"/>
    <mergeCell ref="L38:P38"/>
    <mergeCell ref="A36:C36"/>
    <mergeCell ref="D36:H36"/>
    <mergeCell ref="I36:P36"/>
    <mergeCell ref="C37:D37"/>
    <mergeCell ref="E37:G37"/>
    <mergeCell ref="H37:I37"/>
    <mergeCell ref="L37:P37"/>
    <mergeCell ref="A58:D58"/>
    <mergeCell ref="E58:G58"/>
    <mergeCell ref="H58:I58"/>
    <mergeCell ref="L58:P58"/>
    <mergeCell ref="A56:P56"/>
    <mergeCell ref="A57:G57"/>
    <mergeCell ref="H57:I57"/>
    <mergeCell ref="L57:P57"/>
    <mergeCell ref="A55:D55"/>
    <mergeCell ref="E55:G55"/>
    <mergeCell ref="H55:I55"/>
    <mergeCell ref="L55:P55"/>
    <mergeCell ref="A52:P52"/>
    <mergeCell ref="A53:P53"/>
    <mergeCell ref="A54:F54"/>
    <mergeCell ref="H54:I54"/>
    <mergeCell ref="L54:P54"/>
    <mergeCell ref="A50:F50"/>
    <mergeCell ref="H50:I50"/>
    <mergeCell ref="L50:P50"/>
    <mergeCell ref="A51:D51"/>
    <mergeCell ref="E51:G51"/>
    <mergeCell ref="H51:I51"/>
    <mergeCell ref="L51:P51"/>
    <mergeCell ref="C49:D49"/>
    <mergeCell ref="E49:G49"/>
    <mergeCell ref="H49:I49"/>
    <mergeCell ref="L49:P49"/>
    <mergeCell ref="C48:D48"/>
    <mergeCell ref="E48:G48"/>
    <mergeCell ref="H48:I48"/>
    <mergeCell ref="L48:P48"/>
    <mergeCell ref="C47:D47"/>
    <mergeCell ref="E47:G47"/>
    <mergeCell ref="H47:I47"/>
    <mergeCell ref="L47:P47"/>
    <mergeCell ref="C46:D46"/>
    <mergeCell ref="E46:G46"/>
    <mergeCell ref="H46:I46"/>
    <mergeCell ref="L46:P46"/>
    <mergeCell ref="C45:D45"/>
    <mergeCell ref="E45:G45"/>
    <mergeCell ref="H45:I45"/>
    <mergeCell ref="L45:P45"/>
    <mergeCell ref="C44:D44"/>
    <mergeCell ref="E44:G44"/>
    <mergeCell ref="H44:I44"/>
    <mergeCell ref="L44:P44"/>
    <mergeCell ref="C43:D43"/>
    <mergeCell ref="E43:G43"/>
    <mergeCell ref="H43:I43"/>
    <mergeCell ref="L43:P43"/>
    <mergeCell ref="C42:D42"/>
    <mergeCell ref="E42:G42"/>
    <mergeCell ref="H42:I42"/>
    <mergeCell ref="L42:P42"/>
    <mergeCell ref="C41:D41"/>
    <mergeCell ref="E41:G41"/>
    <mergeCell ref="H41:I41"/>
    <mergeCell ref="L41:P41"/>
    <mergeCell ref="C40:D40"/>
    <mergeCell ref="E40:G40"/>
    <mergeCell ref="H40:I40"/>
    <mergeCell ref="L40:P40"/>
    <mergeCell ref="C39:D39"/>
    <mergeCell ref="E39:G39"/>
    <mergeCell ref="H39:I39"/>
    <mergeCell ref="L39:P39"/>
    <mergeCell ref="C35:D35"/>
    <mergeCell ref="E35:G35"/>
    <mergeCell ref="H35:I35"/>
    <mergeCell ref="L35:P35"/>
    <mergeCell ref="C34:D34"/>
    <mergeCell ref="E34:G34"/>
    <mergeCell ref="H34:I34"/>
    <mergeCell ref="L34:P34"/>
    <mergeCell ref="C33:D33"/>
    <mergeCell ref="E33:G33"/>
    <mergeCell ref="H33:I33"/>
    <mergeCell ref="L33:P33"/>
    <mergeCell ref="C32:D32"/>
    <mergeCell ref="E32:G32"/>
    <mergeCell ref="H32:I32"/>
    <mergeCell ref="L32:P32"/>
    <mergeCell ref="C31:D31"/>
    <mergeCell ref="E31:G31"/>
    <mergeCell ref="H31:I31"/>
    <mergeCell ref="L31:P31"/>
    <mergeCell ref="C30:D30"/>
    <mergeCell ref="E30:G30"/>
    <mergeCell ref="H30:I30"/>
    <mergeCell ref="L30:P30"/>
    <mergeCell ref="C29:D29"/>
    <mergeCell ref="E29:G29"/>
    <mergeCell ref="H29:I29"/>
    <mergeCell ref="L29:P29"/>
    <mergeCell ref="C28:D28"/>
    <mergeCell ref="E28:G28"/>
    <mergeCell ref="H28:I28"/>
    <mergeCell ref="L28:P28"/>
    <mergeCell ref="C27:D27"/>
    <mergeCell ref="E27:G27"/>
    <mergeCell ref="H27:I27"/>
    <mergeCell ref="L27:P27"/>
    <mergeCell ref="C26:D26"/>
    <mergeCell ref="E26:G26"/>
    <mergeCell ref="H26:I26"/>
    <mergeCell ref="L26:P26"/>
    <mergeCell ref="C25:D25"/>
    <mergeCell ref="E25:G25"/>
    <mergeCell ref="H25:I25"/>
    <mergeCell ref="L25:P25"/>
    <mergeCell ref="C24:D24"/>
    <mergeCell ref="E24:G24"/>
    <mergeCell ref="H24:I24"/>
    <mergeCell ref="L24:P24"/>
    <mergeCell ref="C23:D23"/>
    <mergeCell ref="E23:G23"/>
    <mergeCell ref="H23:I23"/>
    <mergeCell ref="L23:P23"/>
    <mergeCell ref="C22:D22"/>
    <mergeCell ref="E22:G22"/>
    <mergeCell ref="H22:I22"/>
    <mergeCell ref="L22:P22"/>
    <mergeCell ref="C21:D21"/>
    <mergeCell ref="E21:G21"/>
    <mergeCell ref="H21:I21"/>
    <mergeCell ref="L21:P21"/>
    <mergeCell ref="C20:D20"/>
    <mergeCell ref="E20:G20"/>
    <mergeCell ref="H20:I20"/>
    <mergeCell ref="L20:P20"/>
    <mergeCell ref="C19:D19"/>
    <mergeCell ref="E19:G19"/>
    <mergeCell ref="H19:I19"/>
    <mergeCell ref="L19:P19"/>
    <mergeCell ref="C18:D18"/>
    <mergeCell ref="E18:G18"/>
    <mergeCell ref="H18:I18"/>
    <mergeCell ref="L18:P18"/>
    <mergeCell ref="C17:D17"/>
    <mergeCell ref="E17:G17"/>
    <mergeCell ref="H17:I17"/>
    <mergeCell ref="L17:P17"/>
    <mergeCell ref="C16:D16"/>
    <mergeCell ref="E16:G16"/>
    <mergeCell ref="H16:I16"/>
    <mergeCell ref="L16:P16"/>
    <mergeCell ref="C15:D15"/>
    <mergeCell ref="E15:G15"/>
    <mergeCell ref="H15:I15"/>
    <mergeCell ref="L15:P15"/>
    <mergeCell ref="C14:D14"/>
    <mergeCell ref="E14:G14"/>
    <mergeCell ref="H14:I14"/>
    <mergeCell ref="L14:P14"/>
    <mergeCell ref="C13:D13"/>
    <mergeCell ref="E13:G13"/>
    <mergeCell ref="H13:I13"/>
    <mergeCell ref="L13:P13"/>
    <mergeCell ref="C12:D12"/>
    <mergeCell ref="E12:G12"/>
    <mergeCell ref="H12:I12"/>
    <mergeCell ref="L12:P12"/>
    <mergeCell ref="C11:D11"/>
    <mergeCell ref="E11:G11"/>
    <mergeCell ref="H11:I11"/>
    <mergeCell ref="L11:P11"/>
    <mergeCell ref="C10:D10"/>
    <mergeCell ref="E10:G10"/>
    <mergeCell ref="H10:I10"/>
    <mergeCell ref="L10:P10"/>
    <mergeCell ref="C9:D9"/>
    <mergeCell ref="E9:G9"/>
    <mergeCell ref="H9:I9"/>
    <mergeCell ref="L9:P9"/>
    <mergeCell ref="C8:D8"/>
    <mergeCell ref="E8:G8"/>
    <mergeCell ref="H8:I8"/>
    <mergeCell ref="L8:P8"/>
    <mergeCell ref="C7:D7"/>
    <mergeCell ref="E7:G7"/>
    <mergeCell ref="H7:I7"/>
    <mergeCell ref="L7:P7"/>
    <mergeCell ref="A5:P5"/>
    <mergeCell ref="C6:D6"/>
    <mergeCell ref="E6:G6"/>
    <mergeCell ref="H6:I6"/>
    <mergeCell ref="L6:P6"/>
    <mergeCell ref="C4:D4"/>
    <mergeCell ref="E4:G4"/>
    <mergeCell ref="H4:I4"/>
    <mergeCell ref="L4:P4"/>
    <mergeCell ref="C3:D3"/>
    <mergeCell ref="E3:G3"/>
    <mergeCell ref="H3:I3"/>
    <mergeCell ref="L3:P3"/>
    <mergeCell ref="A1:P1"/>
    <mergeCell ref="A2:C2"/>
    <mergeCell ref="D2:H2"/>
    <mergeCell ref="I2:P2"/>
  </mergeCells>
  <printOptions/>
  <pageMargins left="0.75" right="0.75" top="1" bottom="0.46" header="0.31" footer="0.23"/>
  <pageSetup horizontalDpi="600" verticalDpi="600" orientation="portrait" paperSize="9" r:id="rId1"/>
  <headerFooter alignWithMargins="0">
    <oddHeader>&amp;R&amp;"Arial,Pogrubiony"Załącznik Nr &amp;A&amp;"Arial,Normalny"
do Uchwały Nr XIII/90/2011
Rady Gminy Miłkowice
z dnia 22 listopada 2011r.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"/>
  <sheetViews>
    <sheetView showGridLines="0" zoomScale="150" zoomScaleNormal="150" workbookViewId="0" topLeftCell="O104">
      <selection activeCell="V133" sqref="V133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66015625" style="0" customWidth="1"/>
    <col min="4" max="4" width="12" style="0" customWidth="1"/>
    <col min="5" max="5" width="14" style="0" customWidth="1"/>
    <col min="6" max="6" width="7.66015625" style="0" customWidth="1"/>
    <col min="7" max="7" width="7" style="0" customWidth="1"/>
    <col min="8" max="8" width="4.33203125" style="0" customWidth="1"/>
    <col min="9" max="9" width="10.83203125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0.83203125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ht="5.2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 s="205" customFormat="1" ht="17.25" customHeight="1">
      <c r="A2" s="297" t="s">
        <v>279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</row>
    <row r="3" spans="2:23" ht="4.5" customHeight="1">
      <c r="B3" s="305"/>
      <c r="C3" s="305"/>
      <c r="D3" s="305"/>
      <c r="E3" s="306"/>
      <c r="F3" s="306"/>
      <c r="G3" s="306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</row>
    <row r="4" spans="1:23" ht="8.25" customHeight="1">
      <c r="A4" s="307" t="s">
        <v>0</v>
      </c>
      <c r="B4" s="307"/>
      <c r="C4" s="307" t="s">
        <v>1</v>
      </c>
      <c r="D4" s="307" t="s">
        <v>3</v>
      </c>
      <c r="E4" s="307"/>
      <c r="F4" s="307"/>
      <c r="G4" s="307" t="s">
        <v>280</v>
      </c>
      <c r="H4" s="307"/>
      <c r="I4" s="307" t="s">
        <v>281</v>
      </c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</row>
    <row r="5" spans="1:23" ht="6.75" customHeight="1">
      <c r="A5" s="307"/>
      <c r="B5" s="307"/>
      <c r="C5" s="307"/>
      <c r="D5" s="307"/>
      <c r="E5" s="307"/>
      <c r="F5" s="307"/>
      <c r="G5" s="307"/>
      <c r="H5" s="307"/>
      <c r="I5" s="307" t="s">
        <v>282</v>
      </c>
      <c r="J5" s="307" t="s">
        <v>283</v>
      </c>
      <c r="K5" s="307"/>
      <c r="L5" s="307"/>
      <c r="M5" s="307"/>
      <c r="N5" s="307"/>
      <c r="O5" s="307"/>
      <c r="P5" s="307"/>
      <c r="Q5" s="307"/>
      <c r="R5" s="307" t="s">
        <v>284</v>
      </c>
      <c r="S5" s="307" t="s">
        <v>283</v>
      </c>
      <c r="T5" s="307"/>
      <c r="U5" s="307"/>
      <c r="V5" s="307"/>
      <c r="W5" s="307"/>
    </row>
    <row r="6" spans="1:23" ht="2.2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 t="s">
        <v>285</v>
      </c>
      <c r="T6" s="307" t="s">
        <v>286</v>
      </c>
      <c r="U6" s="307"/>
      <c r="V6" s="307" t="s">
        <v>287</v>
      </c>
      <c r="W6" s="307"/>
    </row>
    <row r="7" spans="1:23" ht="5.25" customHeight="1">
      <c r="A7" s="307"/>
      <c r="B7" s="307"/>
      <c r="C7" s="307"/>
      <c r="D7" s="307"/>
      <c r="E7" s="307"/>
      <c r="F7" s="307"/>
      <c r="G7" s="307"/>
      <c r="H7" s="307"/>
      <c r="I7" s="307"/>
      <c r="J7" s="307" t="s">
        <v>288</v>
      </c>
      <c r="K7" s="307" t="s">
        <v>283</v>
      </c>
      <c r="L7" s="307"/>
      <c r="M7" s="307" t="s">
        <v>289</v>
      </c>
      <c r="N7" s="307" t="s">
        <v>290</v>
      </c>
      <c r="O7" s="307" t="s">
        <v>291</v>
      </c>
      <c r="P7" s="307" t="s">
        <v>292</v>
      </c>
      <c r="Q7" s="307" t="s">
        <v>293</v>
      </c>
      <c r="R7" s="307"/>
      <c r="S7" s="307"/>
      <c r="T7" s="307"/>
      <c r="U7" s="307"/>
      <c r="V7" s="307"/>
      <c r="W7" s="307"/>
    </row>
    <row r="8" spans="1:23" ht="2.2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 t="s">
        <v>294</v>
      </c>
      <c r="U8" s="307"/>
      <c r="V8" s="307"/>
      <c r="W8" s="307"/>
    </row>
    <row r="9" spans="1:23" ht="39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206" t="s">
        <v>295</v>
      </c>
      <c r="L9" s="206" t="s">
        <v>296</v>
      </c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</row>
    <row r="10" spans="1:23" s="209" customFormat="1" ht="6" customHeight="1">
      <c r="A10" s="286" t="s">
        <v>8</v>
      </c>
      <c r="B10" s="286"/>
      <c r="C10" s="183" t="s">
        <v>9</v>
      </c>
      <c r="D10" s="286" t="s">
        <v>10</v>
      </c>
      <c r="E10" s="286"/>
      <c r="F10" s="286"/>
      <c r="G10" s="286" t="s">
        <v>11</v>
      </c>
      <c r="H10" s="286"/>
      <c r="I10" s="183" t="s">
        <v>12</v>
      </c>
      <c r="J10" s="183" t="s">
        <v>13</v>
      </c>
      <c r="K10" s="183" t="s">
        <v>14</v>
      </c>
      <c r="L10" s="183" t="s">
        <v>15</v>
      </c>
      <c r="M10" s="183" t="s">
        <v>297</v>
      </c>
      <c r="N10" s="183" t="s">
        <v>298</v>
      </c>
      <c r="O10" s="183" t="s">
        <v>299</v>
      </c>
      <c r="P10" s="183" t="s">
        <v>300</v>
      </c>
      <c r="Q10" s="183" t="s">
        <v>301</v>
      </c>
      <c r="R10" s="183" t="s">
        <v>302</v>
      </c>
      <c r="S10" s="183" t="s">
        <v>303</v>
      </c>
      <c r="T10" s="286" t="s">
        <v>304</v>
      </c>
      <c r="U10" s="286"/>
      <c r="V10" s="286" t="s">
        <v>305</v>
      </c>
      <c r="W10" s="286"/>
    </row>
    <row r="11" spans="1:23" ht="8.25" customHeight="1">
      <c r="A11" s="307" t="s">
        <v>306</v>
      </c>
      <c r="B11" s="307"/>
      <c r="C11" s="307"/>
      <c r="D11" s="287" t="s">
        <v>307</v>
      </c>
      <c r="E11" s="287"/>
      <c r="F11" s="158" t="s">
        <v>308</v>
      </c>
      <c r="G11" s="302" t="s">
        <v>309</v>
      </c>
      <c r="H11" s="302"/>
      <c r="I11" s="208" t="s">
        <v>310</v>
      </c>
      <c r="J11" s="208" t="s">
        <v>311</v>
      </c>
      <c r="K11" s="208" t="s">
        <v>312</v>
      </c>
      <c r="L11" s="208" t="s">
        <v>313</v>
      </c>
      <c r="M11" s="208" t="s">
        <v>314</v>
      </c>
      <c r="N11" s="208"/>
      <c r="O11" s="208"/>
      <c r="P11" s="208"/>
      <c r="Q11" s="208"/>
      <c r="R11" s="208" t="s">
        <v>315</v>
      </c>
      <c r="S11" s="208" t="s">
        <v>315</v>
      </c>
      <c r="T11" s="302"/>
      <c r="U11" s="302"/>
      <c r="V11" s="302"/>
      <c r="W11" s="302"/>
    </row>
    <row r="12" spans="1:23" ht="8.25" customHeight="1">
      <c r="A12" s="307"/>
      <c r="B12" s="307"/>
      <c r="C12" s="307"/>
      <c r="D12" s="287"/>
      <c r="E12" s="287"/>
      <c r="F12" s="158" t="s">
        <v>316</v>
      </c>
      <c r="G12" s="302"/>
      <c r="H12" s="302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302"/>
      <c r="U12" s="302"/>
      <c r="V12" s="302"/>
      <c r="W12" s="302"/>
    </row>
    <row r="13" spans="1:23" ht="8.25" customHeight="1">
      <c r="A13" s="307"/>
      <c r="B13" s="307"/>
      <c r="C13" s="307"/>
      <c r="D13" s="287"/>
      <c r="E13" s="287"/>
      <c r="F13" s="158" t="s">
        <v>317</v>
      </c>
      <c r="G13" s="302" t="s">
        <v>318</v>
      </c>
      <c r="H13" s="302"/>
      <c r="I13" s="208" t="s">
        <v>318</v>
      </c>
      <c r="J13" s="208" t="s">
        <v>318</v>
      </c>
      <c r="K13" s="208"/>
      <c r="L13" s="208"/>
      <c r="M13" s="208"/>
      <c r="N13" s="208"/>
      <c r="O13" s="208"/>
      <c r="P13" s="208"/>
      <c r="Q13" s="208"/>
      <c r="R13" s="208"/>
      <c r="S13" s="208"/>
      <c r="T13" s="302"/>
      <c r="U13" s="302"/>
      <c r="V13" s="302"/>
      <c r="W13" s="302"/>
    </row>
    <row r="14" spans="1:23" ht="8.25" customHeight="1" thickBot="1">
      <c r="A14" s="307"/>
      <c r="B14" s="307"/>
      <c r="C14" s="307"/>
      <c r="D14" s="287"/>
      <c r="E14" s="287"/>
      <c r="F14" s="158" t="s">
        <v>319</v>
      </c>
      <c r="G14" s="302" t="s">
        <v>320</v>
      </c>
      <c r="H14" s="302"/>
      <c r="I14" s="208" t="s">
        <v>321</v>
      </c>
      <c r="J14" s="208" t="s">
        <v>322</v>
      </c>
      <c r="K14" s="208" t="s">
        <v>312</v>
      </c>
      <c r="L14" s="208" t="s">
        <v>323</v>
      </c>
      <c r="M14" s="208" t="s">
        <v>314</v>
      </c>
      <c r="N14" s="208"/>
      <c r="O14" s="208"/>
      <c r="P14" s="208"/>
      <c r="Q14" s="208"/>
      <c r="R14" s="208" t="s">
        <v>315</v>
      </c>
      <c r="S14" s="208" t="s">
        <v>315</v>
      </c>
      <c r="T14" s="302"/>
      <c r="U14" s="302"/>
      <c r="V14" s="302"/>
      <c r="W14" s="302"/>
    </row>
    <row r="15" spans="1:23" ht="8.25" customHeight="1" thickBot="1">
      <c r="A15" s="288"/>
      <c r="B15" s="288"/>
      <c r="C15" s="288" t="s">
        <v>324</v>
      </c>
      <c r="D15" s="303" t="s">
        <v>325</v>
      </c>
      <c r="E15" s="303"/>
      <c r="F15" s="207" t="s">
        <v>308</v>
      </c>
      <c r="G15" s="304" t="s">
        <v>326</v>
      </c>
      <c r="H15" s="304"/>
      <c r="I15" s="204" t="s">
        <v>327</v>
      </c>
      <c r="J15" s="204" t="s">
        <v>328</v>
      </c>
      <c r="K15" s="204" t="s">
        <v>312</v>
      </c>
      <c r="L15" s="204" t="s">
        <v>329</v>
      </c>
      <c r="M15" s="204" t="s">
        <v>314</v>
      </c>
      <c r="N15" s="204"/>
      <c r="O15" s="204"/>
      <c r="P15" s="204"/>
      <c r="Q15" s="204"/>
      <c r="R15" s="204" t="s">
        <v>330</v>
      </c>
      <c r="S15" s="204" t="s">
        <v>330</v>
      </c>
      <c r="T15" s="304"/>
      <c r="U15" s="304"/>
      <c r="V15" s="304"/>
      <c r="W15" s="304"/>
    </row>
    <row r="16" spans="1:23" ht="8.25" customHeight="1" thickBot="1">
      <c r="A16" s="288"/>
      <c r="B16" s="288"/>
      <c r="C16" s="288"/>
      <c r="D16" s="303"/>
      <c r="E16" s="303"/>
      <c r="F16" s="158" t="s">
        <v>316</v>
      </c>
      <c r="G16" s="302"/>
      <c r="H16" s="302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302"/>
      <c r="U16" s="302"/>
      <c r="V16" s="302"/>
      <c r="W16" s="302"/>
    </row>
    <row r="17" spans="1:23" ht="8.25" customHeight="1" thickBot="1">
      <c r="A17" s="288"/>
      <c r="B17" s="288"/>
      <c r="C17" s="288"/>
      <c r="D17" s="303"/>
      <c r="E17" s="303"/>
      <c r="F17" s="158" t="s">
        <v>317</v>
      </c>
      <c r="G17" s="302" t="s">
        <v>318</v>
      </c>
      <c r="H17" s="302"/>
      <c r="I17" s="208" t="s">
        <v>318</v>
      </c>
      <c r="J17" s="208" t="s">
        <v>318</v>
      </c>
      <c r="K17" s="208"/>
      <c r="L17" s="208" t="s">
        <v>318</v>
      </c>
      <c r="M17" s="208"/>
      <c r="N17" s="208"/>
      <c r="O17" s="208"/>
      <c r="P17" s="208"/>
      <c r="Q17" s="208"/>
      <c r="R17" s="208"/>
      <c r="S17" s="208"/>
      <c r="T17" s="302"/>
      <c r="U17" s="302"/>
      <c r="V17" s="302"/>
      <c r="W17" s="302"/>
    </row>
    <row r="18" spans="1:23" ht="8.25" customHeight="1">
      <c r="A18" s="288"/>
      <c r="B18" s="288"/>
      <c r="C18" s="288"/>
      <c r="D18" s="303"/>
      <c r="E18" s="303"/>
      <c r="F18" s="158" t="s">
        <v>319</v>
      </c>
      <c r="G18" s="302" t="s">
        <v>331</v>
      </c>
      <c r="H18" s="302"/>
      <c r="I18" s="208" t="s">
        <v>332</v>
      </c>
      <c r="J18" s="208" t="s">
        <v>333</v>
      </c>
      <c r="K18" s="208" t="s">
        <v>312</v>
      </c>
      <c r="L18" s="208" t="s">
        <v>334</v>
      </c>
      <c r="M18" s="208" t="s">
        <v>314</v>
      </c>
      <c r="N18" s="208"/>
      <c r="O18" s="208"/>
      <c r="P18" s="208"/>
      <c r="Q18" s="208"/>
      <c r="R18" s="208" t="s">
        <v>330</v>
      </c>
      <c r="S18" s="208" t="s">
        <v>330</v>
      </c>
      <c r="T18" s="302"/>
      <c r="U18" s="302"/>
      <c r="V18" s="302"/>
      <c r="W18" s="302"/>
    </row>
    <row r="19" spans="1:23" ht="8.25" customHeight="1">
      <c r="A19" s="307" t="s">
        <v>33</v>
      </c>
      <c r="B19" s="307"/>
      <c r="C19" s="307"/>
      <c r="D19" s="287" t="s">
        <v>34</v>
      </c>
      <c r="E19" s="287"/>
      <c r="F19" s="158" t="s">
        <v>308</v>
      </c>
      <c r="G19" s="302" t="s">
        <v>335</v>
      </c>
      <c r="H19" s="302"/>
      <c r="I19" s="208" t="s">
        <v>335</v>
      </c>
      <c r="J19" s="208" t="s">
        <v>336</v>
      </c>
      <c r="K19" s="208"/>
      <c r="L19" s="208" t="s">
        <v>336</v>
      </c>
      <c r="M19" s="208" t="s">
        <v>337</v>
      </c>
      <c r="N19" s="208"/>
      <c r="O19" s="208"/>
      <c r="P19" s="208"/>
      <c r="Q19" s="208"/>
      <c r="R19" s="208"/>
      <c r="S19" s="208"/>
      <c r="T19" s="302"/>
      <c r="U19" s="302"/>
      <c r="V19" s="302"/>
      <c r="W19" s="302"/>
    </row>
    <row r="20" spans="1:23" ht="8.25" customHeight="1">
      <c r="A20" s="307"/>
      <c r="B20" s="307"/>
      <c r="C20" s="307"/>
      <c r="D20" s="287"/>
      <c r="E20" s="287"/>
      <c r="F20" s="158" t="s">
        <v>316</v>
      </c>
      <c r="G20" s="302"/>
      <c r="H20" s="302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302"/>
      <c r="U20" s="302"/>
      <c r="V20" s="302"/>
      <c r="W20" s="302"/>
    </row>
    <row r="21" spans="1:23" ht="8.25" customHeight="1">
      <c r="A21" s="307"/>
      <c r="B21" s="307"/>
      <c r="C21" s="307"/>
      <c r="D21" s="287"/>
      <c r="E21" s="287"/>
      <c r="F21" s="158" t="s">
        <v>317</v>
      </c>
      <c r="G21" s="302" t="s">
        <v>338</v>
      </c>
      <c r="H21" s="302"/>
      <c r="I21" s="208" t="s">
        <v>338</v>
      </c>
      <c r="J21" s="208" t="s">
        <v>338</v>
      </c>
      <c r="K21" s="208"/>
      <c r="L21" s="208" t="s">
        <v>338</v>
      </c>
      <c r="M21" s="208"/>
      <c r="N21" s="208"/>
      <c r="O21" s="208"/>
      <c r="P21" s="208"/>
      <c r="Q21" s="208"/>
      <c r="R21" s="208"/>
      <c r="S21" s="208"/>
      <c r="T21" s="302"/>
      <c r="U21" s="302"/>
      <c r="V21" s="302"/>
      <c r="W21" s="302"/>
    </row>
    <row r="22" spans="1:23" ht="8.25" customHeight="1" thickBot="1">
      <c r="A22" s="307"/>
      <c r="B22" s="307"/>
      <c r="C22" s="307"/>
      <c r="D22" s="287"/>
      <c r="E22" s="287"/>
      <c r="F22" s="158" t="s">
        <v>319</v>
      </c>
      <c r="G22" s="302" t="s">
        <v>339</v>
      </c>
      <c r="H22" s="302"/>
      <c r="I22" s="208" t="s">
        <v>339</v>
      </c>
      <c r="J22" s="208" t="s">
        <v>340</v>
      </c>
      <c r="K22" s="208"/>
      <c r="L22" s="208" t="s">
        <v>340</v>
      </c>
      <c r="M22" s="208" t="s">
        <v>337</v>
      </c>
      <c r="N22" s="208"/>
      <c r="O22" s="208"/>
      <c r="P22" s="208"/>
      <c r="Q22" s="208"/>
      <c r="R22" s="208"/>
      <c r="S22" s="208"/>
      <c r="T22" s="302"/>
      <c r="U22" s="302"/>
      <c r="V22" s="302"/>
      <c r="W22" s="302"/>
    </row>
    <row r="23" spans="1:23" ht="8.25" customHeight="1" thickBot="1">
      <c r="A23" s="288"/>
      <c r="B23" s="288"/>
      <c r="C23" s="288" t="s">
        <v>44</v>
      </c>
      <c r="D23" s="303" t="s">
        <v>25</v>
      </c>
      <c r="E23" s="303"/>
      <c r="F23" s="207" t="s">
        <v>308</v>
      </c>
      <c r="G23" s="304" t="s">
        <v>341</v>
      </c>
      <c r="H23" s="304"/>
      <c r="I23" s="204" t="s">
        <v>341</v>
      </c>
      <c r="J23" s="204" t="s">
        <v>341</v>
      </c>
      <c r="K23" s="204"/>
      <c r="L23" s="204" t="s">
        <v>341</v>
      </c>
      <c r="M23" s="204"/>
      <c r="N23" s="204"/>
      <c r="O23" s="204"/>
      <c r="P23" s="204"/>
      <c r="Q23" s="204"/>
      <c r="R23" s="204"/>
      <c r="S23" s="204"/>
      <c r="T23" s="304"/>
      <c r="U23" s="304"/>
      <c r="V23" s="304"/>
      <c r="W23" s="304"/>
    </row>
    <row r="24" spans="1:23" ht="8.25" customHeight="1" thickBot="1">
      <c r="A24" s="288"/>
      <c r="B24" s="288"/>
      <c r="C24" s="288"/>
      <c r="D24" s="303"/>
      <c r="E24" s="303"/>
      <c r="F24" s="158" t="s">
        <v>316</v>
      </c>
      <c r="G24" s="302"/>
      <c r="H24" s="302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302"/>
      <c r="U24" s="302"/>
      <c r="V24" s="302"/>
      <c r="W24" s="302"/>
    </row>
    <row r="25" spans="1:23" ht="8.25" customHeight="1" thickBot="1">
      <c r="A25" s="288"/>
      <c r="B25" s="288"/>
      <c r="C25" s="288"/>
      <c r="D25" s="303"/>
      <c r="E25" s="303"/>
      <c r="F25" s="158" t="s">
        <v>317</v>
      </c>
      <c r="G25" s="302" t="s">
        <v>338</v>
      </c>
      <c r="H25" s="302"/>
      <c r="I25" s="208" t="s">
        <v>338</v>
      </c>
      <c r="J25" s="208" t="s">
        <v>338</v>
      </c>
      <c r="K25" s="208"/>
      <c r="L25" s="208" t="s">
        <v>338</v>
      </c>
      <c r="M25" s="208"/>
      <c r="N25" s="208"/>
      <c r="O25" s="208"/>
      <c r="P25" s="208"/>
      <c r="Q25" s="208"/>
      <c r="R25" s="208"/>
      <c r="S25" s="208"/>
      <c r="T25" s="302"/>
      <c r="U25" s="302"/>
      <c r="V25" s="302"/>
      <c r="W25" s="302"/>
    </row>
    <row r="26" spans="1:23" ht="8.25" customHeight="1">
      <c r="A26" s="288"/>
      <c r="B26" s="288"/>
      <c r="C26" s="288"/>
      <c r="D26" s="303"/>
      <c r="E26" s="303"/>
      <c r="F26" s="158" t="s">
        <v>319</v>
      </c>
      <c r="G26" s="302" t="s">
        <v>342</v>
      </c>
      <c r="H26" s="302"/>
      <c r="I26" s="208" t="s">
        <v>342</v>
      </c>
      <c r="J26" s="208" t="s">
        <v>342</v>
      </c>
      <c r="K26" s="208"/>
      <c r="L26" s="208" t="s">
        <v>342</v>
      </c>
      <c r="M26" s="208"/>
      <c r="N26" s="208"/>
      <c r="O26" s="208"/>
      <c r="P26" s="208"/>
      <c r="Q26" s="208"/>
      <c r="R26" s="208"/>
      <c r="S26" s="208"/>
      <c r="T26" s="302"/>
      <c r="U26" s="302"/>
      <c r="V26" s="302"/>
      <c r="W26" s="302"/>
    </row>
    <row r="27" spans="1:23" ht="8.25" customHeight="1">
      <c r="A27" s="307" t="s">
        <v>48</v>
      </c>
      <c r="B27" s="307"/>
      <c r="C27" s="307"/>
      <c r="D27" s="287" t="s">
        <v>49</v>
      </c>
      <c r="E27" s="287"/>
      <c r="F27" s="158" t="s">
        <v>308</v>
      </c>
      <c r="G27" s="302" t="s">
        <v>343</v>
      </c>
      <c r="H27" s="302"/>
      <c r="I27" s="208" t="s">
        <v>343</v>
      </c>
      <c r="J27" s="208" t="s">
        <v>344</v>
      </c>
      <c r="K27" s="208" t="s">
        <v>345</v>
      </c>
      <c r="L27" s="208" t="s">
        <v>346</v>
      </c>
      <c r="M27" s="208"/>
      <c r="N27" s="208" t="s">
        <v>347</v>
      </c>
      <c r="O27" s="208" t="s">
        <v>348</v>
      </c>
      <c r="P27" s="208"/>
      <c r="Q27" s="208"/>
      <c r="R27" s="208"/>
      <c r="S27" s="208"/>
      <c r="T27" s="302"/>
      <c r="U27" s="302"/>
      <c r="V27" s="302"/>
      <c r="W27" s="302"/>
    </row>
    <row r="28" spans="1:23" ht="8.25" customHeight="1">
      <c r="A28" s="307"/>
      <c r="B28" s="307"/>
      <c r="C28" s="307"/>
      <c r="D28" s="287"/>
      <c r="E28" s="287"/>
      <c r="F28" s="158" t="s">
        <v>316</v>
      </c>
      <c r="G28" s="302"/>
      <c r="H28" s="302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302"/>
      <c r="U28" s="302"/>
      <c r="V28" s="302"/>
      <c r="W28" s="302"/>
    </row>
    <row r="29" spans="1:23" ht="8.25" customHeight="1">
      <c r="A29" s="307"/>
      <c r="B29" s="307"/>
      <c r="C29" s="307"/>
      <c r="D29" s="287"/>
      <c r="E29" s="287"/>
      <c r="F29" s="158" t="s">
        <v>317</v>
      </c>
      <c r="G29" s="302" t="s">
        <v>642</v>
      </c>
      <c r="H29" s="302"/>
      <c r="I29" s="208" t="s">
        <v>642</v>
      </c>
      <c r="J29" s="208" t="s">
        <v>642</v>
      </c>
      <c r="K29" s="208"/>
      <c r="L29" s="208" t="s">
        <v>642</v>
      </c>
      <c r="M29" s="208"/>
      <c r="N29" s="208"/>
      <c r="O29" s="208"/>
      <c r="P29" s="208"/>
      <c r="Q29" s="208"/>
      <c r="R29" s="208"/>
      <c r="S29" s="208"/>
      <c r="T29" s="302"/>
      <c r="U29" s="302"/>
      <c r="V29" s="302"/>
      <c r="W29" s="302"/>
    </row>
    <row r="30" spans="1:23" ht="8.25" customHeight="1" thickBot="1">
      <c r="A30" s="307"/>
      <c r="B30" s="307"/>
      <c r="C30" s="307"/>
      <c r="D30" s="287"/>
      <c r="E30" s="287"/>
      <c r="F30" s="158" t="s">
        <v>319</v>
      </c>
      <c r="G30" s="302" t="s">
        <v>643</v>
      </c>
      <c r="H30" s="302"/>
      <c r="I30" s="208" t="s">
        <v>643</v>
      </c>
      <c r="J30" s="208" t="s">
        <v>644</v>
      </c>
      <c r="K30" s="208" t="s">
        <v>345</v>
      </c>
      <c r="L30" s="208" t="s">
        <v>645</v>
      </c>
      <c r="M30" s="208"/>
      <c r="N30" s="208" t="s">
        <v>347</v>
      </c>
      <c r="O30" s="208" t="s">
        <v>348</v>
      </c>
      <c r="P30" s="208"/>
      <c r="Q30" s="208"/>
      <c r="R30" s="208"/>
      <c r="S30" s="208"/>
      <c r="T30" s="302"/>
      <c r="U30" s="302"/>
      <c r="V30" s="302"/>
      <c r="W30" s="302"/>
    </row>
    <row r="31" spans="1:23" ht="8.25" customHeight="1" thickBot="1">
      <c r="A31" s="288"/>
      <c r="B31" s="288"/>
      <c r="C31" s="288" t="s">
        <v>61</v>
      </c>
      <c r="D31" s="303" t="s">
        <v>62</v>
      </c>
      <c r="E31" s="303"/>
      <c r="F31" s="207" t="s">
        <v>308</v>
      </c>
      <c r="G31" s="304" t="s">
        <v>349</v>
      </c>
      <c r="H31" s="304"/>
      <c r="I31" s="204" t="s">
        <v>349</v>
      </c>
      <c r="J31" s="204" t="s">
        <v>350</v>
      </c>
      <c r="K31" s="204" t="s">
        <v>351</v>
      </c>
      <c r="L31" s="204" t="s">
        <v>352</v>
      </c>
      <c r="M31" s="204"/>
      <c r="N31" s="204" t="s">
        <v>353</v>
      </c>
      <c r="O31" s="204"/>
      <c r="P31" s="204"/>
      <c r="Q31" s="204"/>
      <c r="R31" s="204"/>
      <c r="S31" s="204"/>
      <c r="T31" s="304"/>
      <c r="U31" s="304"/>
      <c r="V31" s="304"/>
      <c r="W31" s="304"/>
    </row>
    <row r="32" spans="1:23" ht="8.25" customHeight="1" thickBot="1">
      <c r="A32" s="288"/>
      <c r="B32" s="288"/>
      <c r="C32" s="288"/>
      <c r="D32" s="303"/>
      <c r="E32" s="303"/>
      <c r="F32" s="158" t="s">
        <v>316</v>
      </c>
      <c r="G32" s="302"/>
      <c r="H32" s="302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302"/>
      <c r="U32" s="302"/>
      <c r="V32" s="302"/>
      <c r="W32" s="302"/>
    </row>
    <row r="33" spans="1:23" ht="8.25" customHeight="1" thickBot="1">
      <c r="A33" s="288"/>
      <c r="B33" s="288"/>
      <c r="C33" s="288"/>
      <c r="D33" s="303"/>
      <c r="E33" s="303"/>
      <c r="F33" s="158" t="s">
        <v>317</v>
      </c>
      <c r="G33" s="302" t="s">
        <v>642</v>
      </c>
      <c r="H33" s="302"/>
      <c r="I33" s="208" t="s">
        <v>642</v>
      </c>
      <c r="J33" s="208" t="s">
        <v>642</v>
      </c>
      <c r="K33" s="208"/>
      <c r="L33" s="208" t="s">
        <v>642</v>
      </c>
      <c r="M33" s="208"/>
      <c r="N33" s="208"/>
      <c r="O33" s="208"/>
      <c r="P33" s="208"/>
      <c r="Q33" s="208"/>
      <c r="R33" s="208"/>
      <c r="S33" s="208"/>
      <c r="T33" s="302"/>
      <c r="U33" s="302"/>
      <c r="V33" s="302"/>
      <c r="W33" s="302"/>
    </row>
    <row r="34" spans="1:23" ht="8.25" customHeight="1">
      <c r="A34" s="288"/>
      <c r="B34" s="288"/>
      <c r="C34" s="288"/>
      <c r="D34" s="303"/>
      <c r="E34" s="303"/>
      <c r="F34" s="158" t="s">
        <v>319</v>
      </c>
      <c r="G34" s="302" t="s">
        <v>646</v>
      </c>
      <c r="H34" s="302"/>
      <c r="I34" s="208" t="s">
        <v>646</v>
      </c>
      <c r="J34" s="208" t="s">
        <v>647</v>
      </c>
      <c r="K34" s="208" t="s">
        <v>351</v>
      </c>
      <c r="L34" s="208" t="s">
        <v>648</v>
      </c>
      <c r="M34" s="208"/>
      <c r="N34" s="208" t="s">
        <v>353</v>
      </c>
      <c r="O34" s="208"/>
      <c r="P34" s="208"/>
      <c r="Q34" s="208"/>
      <c r="R34" s="208"/>
      <c r="S34" s="208"/>
      <c r="T34" s="302"/>
      <c r="U34" s="302"/>
      <c r="V34" s="302"/>
      <c r="W34" s="302"/>
    </row>
    <row r="35" spans="1:23" ht="8.25" customHeight="1">
      <c r="A35" s="307" t="s">
        <v>551</v>
      </c>
      <c r="B35" s="307"/>
      <c r="C35" s="307"/>
      <c r="D35" s="287" t="s">
        <v>552</v>
      </c>
      <c r="E35" s="287"/>
      <c r="F35" s="158" t="s">
        <v>308</v>
      </c>
      <c r="G35" s="302" t="s">
        <v>553</v>
      </c>
      <c r="H35" s="302"/>
      <c r="I35" s="208" t="s">
        <v>554</v>
      </c>
      <c r="J35" s="208" t="s">
        <v>555</v>
      </c>
      <c r="K35" s="208" t="s">
        <v>556</v>
      </c>
      <c r="L35" s="208" t="s">
        <v>557</v>
      </c>
      <c r="M35" s="208"/>
      <c r="N35" s="208" t="s">
        <v>558</v>
      </c>
      <c r="O35" s="208"/>
      <c r="P35" s="208"/>
      <c r="Q35" s="208"/>
      <c r="R35" s="208" t="s">
        <v>559</v>
      </c>
      <c r="S35" s="208" t="s">
        <v>559</v>
      </c>
      <c r="T35" s="302"/>
      <c r="U35" s="302"/>
      <c r="V35" s="302"/>
      <c r="W35" s="302"/>
    </row>
    <row r="36" spans="1:23" ht="8.25" customHeight="1">
      <c r="A36" s="307"/>
      <c r="B36" s="307"/>
      <c r="C36" s="307"/>
      <c r="D36" s="287"/>
      <c r="E36" s="287"/>
      <c r="F36" s="158" t="s">
        <v>316</v>
      </c>
      <c r="G36" s="302"/>
      <c r="H36" s="302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302"/>
      <c r="U36" s="302"/>
      <c r="V36" s="302"/>
      <c r="W36" s="302"/>
    </row>
    <row r="37" spans="1:23" ht="8.25" customHeight="1">
      <c r="A37" s="307"/>
      <c r="B37" s="307"/>
      <c r="C37" s="307"/>
      <c r="D37" s="287"/>
      <c r="E37" s="287"/>
      <c r="F37" s="158" t="s">
        <v>317</v>
      </c>
      <c r="G37" s="302" t="s">
        <v>560</v>
      </c>
      <c r="H37" s="302"/>
      <c r="I37" s="208"/>
      <c r="J37" s="208"/>
      <c r="K37" s="208"/>
      <c r="L37" s="208"/>
      <c r="M37" s="208"/>
      <c r="N37" s="208"/>
      <c r="O37" s="208"/>
      <c r="P37" s="208"/>
      <c r="Q37" s="208"/>
      <c r="R37" s="208" t="s">
        <v>560</v>
      </c>
      <c r="S37" s="208" t="s">
        <v>560</v>
      </c>
      <c r="T37" s="302"/>
      <c r="U37" s="302"/>
      <c r="V37" s="302"/>
      <c r="W37" s="302"/>
    </row>
    <row r="38" spans="1:23" ht="8.25" customHeight="1" thickBot="1">
      <c r="A38" s="307"/>
      <c r="B38" s="307"/>
      <c r="C38" s="307"/>
      <c r="D38" s="287"/>
      <c r="E38" s="287"/>
      <c r="F38" s="158" t="s">
        <v>319</v>
      </c>
      <c r="G38" s="302" t="s">
        <v>561</v>
      </c>
      <c r="H38" s="302"/>
      <c r="I38" s="208" t="s">
        <v>554</v>
      </c>
      <c r="J38" s="208" t="s">
        <v>555</v>
      </c>
      <c r="K38" s="208" t="s">
        <v>556</v>
      </c>
      <c r="L38" s="208" t="s">
        <v>557</v>
      </c>
      <c r="M38" s="208"/>
      <c r="N38" s="208" t="s">
        <v>558</v>
      </c>
      <c r="O38" s="208"/>
      <c r="P38" s="208"/>
      <c r="Q38" s="208"/>
      <c r="R38" s="208" t="s">
        <v>96</v>
      </c>
      <c r="S38" s="208" t="s">
        <v>96</v>
      </c>
      <c r="T38" s="302"/>
      <c r="U38" s="302"/>
      <c r="V38" s="302"/>
      <c r="W38" s="302"/>
    </row>
    <row r="39" spans="1:23" ht="8.25" customHeight="1" thickBot="1">
      <c r="A39" s="288"/>
      <c r="B39" s="288"/>
      <c r="C39" s="288" t="s">
        <v>562</v>
      </c>
      <c r="D39" s="303" t="s">
        <v>563</v>
      </c>
      <c r="E39" s="303"/>
      <c r="F39" s="207" t="s">
        <v>308</v>
      </c>
      <c r="G39" s="304" t="s">
        <v>564</v>
      </c>
      <c r="H39" s="304"/>
      <c r="I39" s="204"/>
      <c r="J39" s="204"/>
      <c r="K39" s="204"/>
      <c r="L39" s="204"/>
      <c r="M39" s="204"/>
      <c r="N39" s="204"/>
      <c r="O39" s="204"/>
      <c r="P39" s="204"/>
      <c r="Q39" s="204"/>
      <c r="R39" s="204" t="s">
        <v>564</v>
      </c>
      <c r="S39" s="204" t="s">
        <v>564</v>
      </c>
      <c r="T39" s="304"/>
      <c r="U39" s="304"/>
      <c r="V39" s="304"/>
      <c r="W39" s="304"/>
    </row>
    <row r="40" spans="1:23" ht="8.25" customHeight="1" thickBot="1">
      <c r="A40" s="288"/>
      <c r="B40" s="288"/>
      <c r="C40" s="288"/>
      <c r="D40" s="303"/>
      <c r="E40" s="303"/>
      <c r="F40" s="158" t="s">
        <v>316</v>
      </c>
      <c r="G40" s="302"/>
      <c r="H40" s="302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302"/>
      <c r="U40" s="302"/>
      <c r="V40" s="302"/>
      <c r="W40" s="302"/>
    </row>
    <row r="41" spans="1:23" ht="8.25" customHeight="1" thickBot="1">
      <c r="A41" s="288"/>
      <c r="B41" s="288"/>
      <c r="C41" s="288"/>
      <c r="D41" s="303"/>
      <c r="E41" s="303"/>
      <c r="F41" s="158" t="s">
        <v>317</v>
      </c>
      <c r="G41" s="302" t="s">
        <v>560</v>
      </c>
      <c r="H41" s="302"/>
      <c r="I41" s="208"/>
      <c r="J41" s="208"/>
      <c r="K41" s="208"/>
      <c r="L41" s="208"/>
      <c r="M41" s="208"/>
      <c r="N41" s="208"/>
      <c r="O41" s="208"/>
      <c r="P41" s="208"/>
      <c r="Q41" s="208"/>
      <c r="R41" s="208" t="s">
        <v>560</v>
      </c>
      <c r="S41" s="208" t="s">
        <v>560</v>
      </c>
      <c r="T41" s="302"/>
      <c r="U41" s="302"/>
      <c r="V41" s="302"/>
      <c r="W41" s="302"/>
    </row>
    <row r="42" spans="1:23" ht="8.25" customHeight="1">
      <c r="A42" s="288"/>
      <c r="B42" s="288"/>
      <c r="C42" s="288"/>
      <c r="D42" s="303"/>
      <c r="E42" s="303"/>
      <c r="F42" s="158" t="s">
        <v>319</v>
      </c>
      <c r="G42" s="302" t="s">
        <v>558</v>
      </c>
      <c r="H42" s="302"/>
      <c r="I42" s="208"/>
      <c r="J42" s="208"/>
      <c r="K42" s="208"/>
      <c r="L42" s="208"/>
      <c r="M42" s="208"/>
      <c r="N42" s="208"/>
      <c r="O42" s="208"/>
      <c r="P42" s="208"/>
      <c r="Q42" s="208"/>
      <c r="R42" s="208" t="s">
        <v>558</v>
      </c>
      <c r="S42" s="208" t="s">
        <v>558</v>
      </c>
      <c r="T42" s="302"/>
      <c r="U42" s="302"/>
      <c r="V42" s="302"/>
      <c r="W42" s="302"/>
    </row>
    <row r="43" spans="1:23" ht="8.25" customHeight="1">
      <c r="A43" s="307" t="s">
        <v>354</v>
      </c>
      <c r="B43" s="307"/>
      <c r="C43" s="307"/>
      <c r="D43" s="287" t="s">
        <v>355</v>
      </c>
      <c r="E43" s="287"/>
      <c r="F43" s="158" t="s">
        <v>308</v>
      </c>
      <c r="G43" s="302" t="s">
        <v>356</v>
      </c>
      <c r="H43" s="302"/>
      <c r="I43" s="208" t="s">
        <v>356</v>
      </c>
      <c r="J43" s="208"/>
      <c r="K43" s="208"/>
      <c r="L43" s="208"/>
      <c r="M43" s="208"/>
      <c r="N43" s="208"/>
      <c r="O43" s="208"/>
      <c r="P43" s="208"/>
      <c r="Q43" s="208" t="s">
        <v>356</v>
      </c>
      <c r="R43" s="208"/>
      <c r="S43" s="208"/>
      <c r="T43" s="302"/>
      <c r="U43" s="302"/>
      <c r="V43" s="302"/>
      <c r="W43" s="302"/>
    </row>
    <row r="44" spans="1:23" ht="8.25" customHeight="1">
      <c r="A44" s="307"/>
      <c r="B44" s="307"/>
      <c r="C44" s="307"/>
      <c r="D44" s="287"/>
      <c r="E44" s="287"/>
      <c r="F44" s="158" t="s">
        <v>316</v>
      </c>
      <c r="G44" s="302"/>
      <c r="H44" s="302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302"/>
      <c r="U44" s="302"/>
      <c r="V44" s="302"/>
      <c r="W44" s="302"/>
    </row>
    <row r="45" spans="1:23" ht="8.25" customHeight="1">
      <c r="A45" s="307"/>
      <c r="B45" s="307"/>
      <c r="C45" s="307"/>
      <c r="D45" s="287"/>
      <c r="E45" s="287"/>
      <c r="F45" s="158" t="s">
        <v>317</v>
      </c>
      <c r="G45" s="302" t="s">
        <v>357</v>
      </c>
      <c r="H45" s="302"/>
      <c r="I45" s="208" t="s">
        <v>357</v>
      </c>
      <c r="J45" s="208"/>
      <c r="K45" s="208"/>
      <c r="L45" s="208"/>
      <c r="M45" s="208"/>
      <c r="N45" s="208"/>
      <c r="O45" s="208"/>
      <c r="P45" s="208"/>
      <c r="Q45" s="208" t="s">
        <v>357</v>
      </c>
      <c r="R45" s="208"/>
      <c r="S45" s="208"/>
      <c r="T45" s="302"/>
      <c r="U45" s="302"/>
      <c r="V45" s="302"/>
      <c r="W45" s="302"/>
    </row>
    <row r="46" spans="1:23" ht="8.25" customHeight="1" thickBot="1">
      <c r="A46" s="307"/>
      <c r="B46" s="307"/>
      <c r="C46" s="307"/>
      <c r="D46" s="287"/>
      <c r="E46" s="287"/>
      <c r="F46" s="158" t="s">
        <v>319</v>
      </c>
      <c r="G46" s="302" t="s">
        <v>358</v>
      </c>
      <c r="H46" s="302"/>
      <c r="I46" s="208" t="s">
        <v>358</v>
      </c>
      <c r="J46" s="208"/>
      <c r="K46" s="208"/>
      <c r="L46" s="208"/>
      <c r="M46" s="208"/>
      <c r="N46" s="208"/>
      <c r="O46" s="208"/>
      <c r="P46" s="208"/>
      <c r="Q46" s="208" t="s">
        <v>358</v>
      </c>
      <c r="R46" s="208"/>
      <c r="S46" s="208"/>
      <c r="T46" s="302"/>
      <c r="U46" s="302"/>
      <c r="V46" s="302"/>
      <c r="W46" s="302"/>
    </row>
    <row r="47" spans="1:23" ht="8.25" customHeight="1" thickBot="1">
      <c r="A47" s="288"/>
      <c r="B47" s="288"/>
      <c r="C47" s="288" t="s">
        <v>359</v>
      </c>
      <c r="D47" s="303" t="s">
        <v>360</v>
      </c>
      <c r="E47" s="303"/>
      <c r="F47" s="207" t="s">
        <v>308</v>
      </c>
      <c r="G47" s="304" t="s">
        <v>356</v>
      </c>
      <c r="H47" s="304"/>
      <c r="I47" s="204" t="s">
        <v>356</v>
      </c>
      <c r="J47" s="204"/>
      <c r="K47" s="204"/>
      <c r="L47" s="204"/>
      <c r="M47" s="204"/>
      <c r="N47" s="204"/>
      <c r="O47" s="204"/>
      <c r="P47" s="204"/>
      <c r="Q47" s="204" t="s">
        <v>356</v>
      </c>
      <c r="R47" s="204"/>
      <c r="S47" s="204"/>
      <c r="T47" s="304"/>
      <c r="U47" s="304"/>
      <c r="V47" s="304"/>
      <c r="W47" s="304"/>
    </row>
    <row r="48" spans="1:23" ht="8.25" customHeight="1" thickBot="1">
      <c r="A48" s="288"/>
      <c r="B48" s="288"/>
      <c r="C48" s="288"/>
      <c r="D48" s="303"/>
      <c r="E48" s="303"/>
      <c r="F48" s="158" t="s">
        <v>316</v>
      </c>
      <c r="G48" s="302"/>
      <c r="H48" s="302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302"/>
      <c r="U48" s="302"/>
      <c r="V48" s="302"/>
      <c r="W48" s="302"/>
    </row>
    <row r="49" spans="1:23" ht="8.25" customHeight="1" thickBot="1">
      <c r="A49" s="288"/>
      <c r="B49" s="288"/>
      <c r="C49" s="288"/>
      <c r="D49" s="303"/>
      <c r="E49" s="303"/>
      <c r="F49" s="158" t="s">
        <v>317</v>
      </c>
      <c r="G49" s="302" t="s">
        <v>357</v>
      </c>
      <c r="H49" s="302"/>
      <c r="I49" s="208" t="s">
        <v>357</v>
      </c>
      <c r="J49" s="208"/>
      <c r="K49" s="208"/>
      <c r="L49" s="208"/>
      <c r="M49" s="208"/>
      <c r="N49" s="208"/>
      <c r="O49" s="208"/>
      <c r="P49" s="208"/>
      <c r="Q49" s="208" t="s">
        <v>357</v>
      </c>
      <c r="R49" s="208"/>
      <c r="S49" s="208"/>
      <c r="T49" s="302"/>
      <c r="U49" s="302"/>
      <c r="V49" s="302"/>
      <c r="W49" s="302"/>
    </row>
    <row r="50" spans="1:23" ht="8.25" customHeight="1">
      <c r="A50" s="288"/>
      <c r="B50" s="288"/>
      <c r="C50" s="288"/>
      <c r="D50" s="303"/>
      <c r="E50" s="303"/>
      <c r="F50" s="158" t="s">
        <v>319</v>
      </c>
      <c r="G50" s="302" t="s">
        <v>358</v>
      </c>
      <c r="H50" s="302"/>
      <c r="I50" s="208" t="s">
        <v>358</v>
      </c>
      <c r="J50" s="208"/>
      <c r="K50" s="208"/>
      <c r="L50" s="208"/>
      <c r="M50" s="208"/>
      <c r="N50" s="208"/>
      <c r="O50" s="208"/>
      <c r="P50" s="208"/>
      <c r="Q50" s="208" t="s">
        <v>358</v>
      </c>
      <c r="R50" s="208"/>
      <c r="S50" s="208"/>
      <c r="T50" s="302"/>
      <c r="U50" s="302"/>
      <c r="V50" s="302"/>
      <c r="W50" s="302"/>
    </row>
    <row r="51" spans="1:23" ht="8.25" customHeight="1">
      <c r="A51" s="307" t="s">
        <v>101</v>
      </c>
      <c r="B51" s="307"/>
      <c r="C51" s="307"/>
      <c r="D51" s="287" t="s">
        <v>102</v>
      </c>
      <c r="E51" s="287"/>
      <c r="F51" s="158" t="s">
        <v>308</v>
      </c>
      <c r="G51" s="302" t="s">
        <v>361</v>
      </c>
      <c r="H51" s="302"/>
      <c r="I51" s="208" t="s">
        <v>361</v>
      </c>
      <c r="J51" s="208" t="s">
        <v>362</v>
      </c>
      <c r="K51" s="208" t="s">
        <v>363</v>
      </c>
      <c r="L51" s="208" t="s">
        <v>364</v>
      </c>
      <c r="M51" s="208" t="s">
        <v>365</v>
      </c>
      <c r="N51" s="208" t="s">
        <v>366</v>
      </c>
      <c r="O51" s="208" t="s">
        <v>106</v>
      </c>
      <c r="P51" s="208"/>
      <c r="Q51" s="208"/>
      <c r="R51" s="208"/>
      <c r="S51" s="208"/>
      <c r="T51" s="302"/>
      <c r="U51" s="302"/>
      <c r="V51" s="302"/>
      <c r="W51" s="302"/>
    </row>
    <row r="52" spans="1:23" ht="8.25" customHeight="1">
      <c r="A52" s="307"/>
      <c r="B52" s="307"/>
      <c r="C52" s="307"/>
      <c r="D52" s="287"/>
      <c r="E52" s="287"/>
      <c r="F52" s="158" t="s">
        <v>316</v>
      </c>
      <c r="G52" s="302" t="s">
        <v>367</v>
      </c>
      <c r="H52" s="302"/>
      <c r="I52" s="208" t="s">
        <v>367</v>
      </c>
      <c r="J52" s="208" t="s">
        <v>368</v>
      </c>
      <c r="K52" s="208" t="s">
        <v>369</v>
      </c>
      <c r="L52" s="208" t="s">
        <v>370</v>
      </c>
      <c r="M52" s="208"/>
      <c r="N52" s="208" t="s">
        <v>371</v>
      </c>
      <c r="O52" s="208"/>
      <c r="P52" s="208"/>
      <c r="Q52" s="208"/>
      <c r="R52" s="208"/>
      <c r="S52" s="208"/>
      <c r="T52" s="302"/>
      <c r="U52" s="302"/>
      <c r="V52" s="302"/>
      <c r="W52" s="302"/>
    </row>
    <row r="53" spans="1:23" ht="8.25" customHeight="1">
      <c r="A53" s="307"/>
      <c r="B53" s="307"/>
      <c r="C53" s="307"/>
      <c r="D53" s="287"/>
      <c r="E53" s="287"/>
      <c r="F53" s="158" t="s">
        <v>317</v>
      </c>
      <c r="G53" s="302" t="s">
        <v>649</v>
      </c>
      <c r="H53" s="302"/>
      <c r="I53" s="208" t="s">
        <v>649</v>
      </c>
      <c r="J53" s="208" t="s">
        <v>372</v>
      </c>
      <c r="K53" s="208" t="s">
        <v>373</v>
      </c>
      <c r="L53" s="208" t="s">
        <v>374</v>
      </c>
      <c r="M53" s="208" t="s">
        <v>104</v>
      </c>
      <c r="N53" s="208" t="s">
        <v>375</v>
      </c>
      <c r="O53" s="208"/>
      <c r="P53" s="208"/>
      <c r="Q53" s="208"/>
      <c r="R53" s="208"/>
      <c r="S53" s="208"/>
      <c r="T53" s="302"/>
      <c r="U53" s="302"/>
      <c r="V53" s="302"/>
      <c r="W53" s="302"/>
    </row>
    <row r="54" spans="1:23" ht="8.25" customHeight="1" thickBot="1">
      <c r="A54" s="307"/>
      <c r="B54" s="307"/>
      <c r="C54" s="307"/>
      <c r="D54" s="287"/>
      <c r="E54" s="287"/>
      <c r="F54" s="158" t="s">
        <v>319</v>
      </c>
      <c r="G54" s="302" t="s">
        <v>650</v>
      </c>
      <c r="H54" s="302"/>
      <c r="I54" s="208" t="s">
        <v>650</v>
      </c>
      <c r="J54" s="208" t="s">
        <v>376</v>
      </c>
      <c r="K54" s="208" t="s">
        <v>377</v>
      </c>
      <c r="L54" s="208" t="s">
        <v>378</v>
      </c>
      <c r="M54" s="208" t="s">
        <v>651</v>
      </c>
      <c r="N54" s="208" t="s">
        <v>379</v>
      </c>
      <c r="O54" s="208" t="s">
        <v>106</v>
      </c>
      <c r="P54" s="208"/>
      <c r="Q54" s="208"/>
      <c r="R54" s="208"/>
      <c r="S54" s="208"/>
      <c r="T54" s="302"/>
      <c r="U54" s="302"/>
      <c r="V54" s="302"/>
      <c r="W54" s="302"/>
    </row>
    <row r="55" spans="1:23" ht="8.25" customHeight="1" thickBot="1">
      <c r="A55" s="288"/>
      <c r="B55" s="288"/>
      <c r="C55" s="288" t="s">
        <v>380</v>
      </c>
      <c r="D55" s="303" t="s">
        <v>381</v>
      </c>
      <c r="E55" s="303"/>
      <c r="F55" s="207" t="s">
        <v>308</v>
      </c>
      <c r="G55" s="304" t="s">
        <v>382</v>
      </c>
      <c r="H55" s="304"/>
      <c r="I55" s="204" t="s">
        <v>382</v>
      </c>
      <c r="J55" s="204" t="s">
        <v>383</v>
      </c>
      <c r="K55" s="204" t="s">
        <v>384</v>
      </c>
      <c r="L55" s="204" t="s">
        <v>385</v>
      </c>
      <c r="M55" s="204"/>
      <c r="N55" s="204" t="s">
        <v>386</v>
      </c>
      <c r="O55" s="204" t="s">
        <v>106</v>
      </c>
      <c r="P55" s="204"/>
      <c r="Q55" s="204"/>
      <c r="R55" s="204"/>
      <c r="S55" s="204"/>
      <c r="T55" s="304"/>
      <c r="U55" s="304"/>
      <c r="V55" s="304"/>
      <c r="W55" s="304"/>
    </row>
    <row r="56" spans="1:23" ht="8.25" customHeight="1" thickBot="1">
      <c r="A56" s="288"/>
      <c r="B56" s="288"/>
      <c r="C56" s="288"/>
      <c r="D56" s="303"/>
      <c r="E56" s="303"/>
      <c r="F56" s="158" t="s">
        <v>316</v>
      </c>
      <c r="G56" s="302" t="s">
        <v>387</v>
      </c>
      <c r="H56" s="302"/>
      <c r="I56" s="208" t="s">
        <v>387</v>
      </c>
      <c r="J56" s="208" t="s">
        <v>388</v>
      </c>
      <c r="K56" s="208" t="s">
        <v>389</v>
      </c>
      <c r="L56" s="208" t="s">
        <v>370</v>
      </c>
      <c r="M56" s="208"/>
      <c r="N56" s="208" t="s">
        <v>390</v>
      </c>
      <c r="O56" s="208"/>
      <c r="P56" s="208"/>
      <c r="Q56" s="208"/>
      <c r="R56" s="208"/>
      <c r="S56" s="208"/>
      <c r="T56" s="302"/>
      <c r="U56" s="302"/>
      <c r="V56" s="302"/>
      <c r="W56" s="302"/>
    </row>
    <row r="57" spans="1:23" ht="8.25" customHeight="1" thickBot="1">
      <c r="A57" s="288"/>
      <c r="B57" s="288"/>
      <c r="C57" s="288"/>
      <c r="D57" s="303"/>
      <c r="E57" s="303"/>
      <c r="F57" s="158" t="s">
        <v>317</v>
      </c>
      <c r="G57" s="302" t="s">
        <v>391</v>
      </c>
      <c r="H57" s="302"/>
      <c r="I57" s="208" t="s">
        <v>391</v>
      </c>
      <c r="J57" s="208" t="s">
        <v>391</v>
      </c>
      <c r="K57" s="208" t="s">
        <v>373</v>
      </c>
      <c r="L57" s="208" t="s">
        <v>392</v>
      </c>
      <c r="M57" s="208"/>
      <c r="N57" s="208"/>
      <c r="O57" s="208"/>
      <c r="P57" s="208"/>
      <c r="Q57" s="208"/>
      <c r="R57" s="208"/>
      <c r="S57" s="208"/>
      <c r="T57" s="302"/>
      <c r="U57" s="302"/>
      <c r="V57" s="302"/>
      <c r="W57" s="302"/>
    </row>
    <row r="58" spans="1:23" ht="8.25" customHeight="1" thickBot="1">
      <c r="A58" s="288"/>
      <c r="B58" s="288"/>
      <c r="C58" s="288"/>
      <c r="D58" s="303"/>
      <c r="E58" s="303"/>
      <c r="F58" s="158" t="s">
        <v>319</v>
      </c>
      <c r="G58" s="302" t="s">
        <v>393</v>
      </c>
      <c r="H58" s="302"/>
      <c r="I58" s="208" t="s">
        <v>393</v>
      </c>
      <c r="J58" s="208" t="s">
        <v>394</v>
      </c>
      <c r="K58" s="208" t="s">
        <v>395</v>
      </c>
      <c r="L58" s="208" t="s">
        <v>396</v>
      </c>
      <c r="M58" s="208"/>
      <c r="N58" s="208" t="s">
        <v>397</v>
      </c>
      <c r="O58" s="208" t="s">
        <v>106</v>
      </c>
      <c r="P58" s="208"/>
      <c r="Q58" s="208"/>
      <c r="R58" s="208"/>
      <c r="S58" s="208"/>
      <c r="T58" s="302"/>
      <c r="U58" s="302"/>
      <c r="V58" s="302"/>
      <c r="W58" s="302"/>
    </row>
    <row r="59" spans="1:23" ht="8.25" customHeight="1" thickBot="1">
      <c r="A59" s="288"/>
      <c r="B59" s="288"/>
      <c r="C59" s="288" t="s">
        <v>398</v>
      </c>
      <c r="D59" s="303" t="s">
        <v>399</v>
      </c>
      <c r="E59" s="303"/>
      <c r="F59" s="207" t="s">
        <v>308</v>
      </c>
      <c r="G59" s="304" t="s">
        <v>400</v>
      </c>
      <c r="H59" s="304"/>
      <c r="I59" s="204" t="s">
        <v>400</v>
      </c>
      <c r="J59" s="204" t="s">
        <v>401</v>
      </c>
      <c r="K59" s="204" t="s">
        <v>402</v>
      </c>
      <c r="L59" s="204" t="s">
        <v>403</v>
      </c>
      <c r="M59" s="204"/>
      <c r="N59" s="204" t="s">
        <v>404</v>
      </c>
      <c r="O59" s="204"/>
      <c r="P59" s="204"/>
      <c r="Q59" s="204"/>
      <c r="R59" s="204"/>
      <c r="S59" s="204"/>
      <c r="T59" s="304"/>
      <c r="U59" s="304"/>
      <c r="V59" s="304"/>
      <c r="W59" s="304"/>
    </row>
    <row r="60" spans="1:23" ht="8.25" customHeight="1" thickBot="1">
      <c r="A60" s="288"/>
      <c r="B60" s="288"/>
      <c r="C60" s="288"/>
      <c r="D60" s="303"/>
      <c r="E60" s="303"/>
      <c r="F60" s="158" t="s">
        <v>316</v>
      </c>
      <c r="G60" s="302" t="s">
        <v>405</v>
      </c>
      <c r="H60" s="302"/>
      <c r="I60" s="208" t="s">
        <v>405</v>
      </c>
      <c r="J60" s="208" t="s">
        <v>405</v>
      </c>
      <c r="K60" s="208" t="s">
        <v>405</v>
      </c>
      <c r="L60" s="208"/>
      <c r="M60" s="208"/>
      <c r="N60" s="208"/>
      <c r="O60" s="208"/>
      <c r="P60" s="208"/>
      <c r="Q60" s="208"/>
      <c r="R60" s="208"/>
      <c r="S60" s="208"/>
      <c r="T60" s="302"/>
      <c r="U60" s="302"/>
      <c r="V60" s="302"/>
      <c r="W60" s="302"/>
    </row>
    <row r="61" spans="1:23" ht="8.25" customHeight="1" thickBot="1">
      <c r="A61" s="288"/>
      <c r="B61" s="288"/>
      <c r="C61" s="288"/>
      <c r="D61" s="303"/>
      <c r="E61" s="303"/>
      <c r="F61" s="158" t="s">
        <v>317</v>
      </c>
      <c r="G61" s="302" t="s">
        <v>406</v>
      </c>
      <c r="H61" s="302"/>
      <c r="I61" s="208" t="s">
        <v>406</v>
      </c>
      <c r="J61" s="208" t="s">
        <v>407</v>
      </c>
      <c r="K61" s="208"/>
      <c r="L61" s="208" t="s">
        <v>407</v>
      </c>
      <c r="M61" s="208"/>
      <c r="N61" s="208" t="s">
        <v>375</v>
      </c>
      <c r="O61" s="208"/>
      <c r="P61" s="208"/>
      <c r="Q61" s="208"/>
      <c r="R61" s="208"/>
      <c r="S61" s="208"/>
      <c r="T61" s="302"/>
      <c r="U61" s="302"/>
      <c r="V61" s="302"/>
      <c r="W61" s="302"/>
    </row>
    <row r="62" spans="1:23" ht="8.25" customHeight="1" thickBot="1">
      <c r="A62" s="288"/>
      <c r="B62" s="288"/>
      <c r="C62" s="288"/>
      <c r="D62" s="303"/>
      <c r="E62" s="303"/>
      <c r="F62" s="158" t="s">
        <v>319</v>
      </c>
      <c r="G62" s="302" t="s">
        <v>408</v>
      </c>
      <c r="H62" s="302"/>
      <c r="I62" s="208" t="s">
        <v>408</v>
      </c>
      <c r="J62" s="208" t="s">
        <v>409</v>
      </c>
      <c r="K62" s="208" t="s">
        <v>410</v>
      </c>
      <c r="L62" s="208" t="s">
        <v>411</v>
      </c>
      <c r="M62" s="208"/>
      <c r="N62" s="208" t="s">
        <v>412</v>
      </c>
      <c r="O62" s="208"/>
      <c r="P62" s="208"/>
      <c r="Q62" s="208"/>
      <c r="R62" s="208"/>
      <c r="S62" s="208"/>
      <c r="T62" s="302"/>
      <c r="U62" s="302"/>
      <c r="V62" s="302"/>
      <c r="W62" s="302"/>
    </row>
    <row r="63" spans="1:23" ht="8.25" customHeight="1" thickBot="1">
      <c r="A63" s="288"/>
      <c r="B63" s="288"/>
      <c r="C63" s="288" t="s">
        <v>107</v>
      </c>
      <c r="D63" s="303" t="s">
        <v>108</v>
      </c>
      <c r="E63" s="303"/>
      <c r="F63" s="207" t="s">
        <v>308</v>
      </c>
      <c r="G63" s="304" t="s">
        <v>413</v>
      </c>
      <c r="H63" s="304"/>
      <c r="I63" s="204" t="s">
        <v>413</v>
      </c>
      <c r="J63" s="204" t="s">
        <v>414</v>
      </c>
      <c r="K63" s="204" t="s">
        <v>415</v>
      </c>
      <c r="L63" s="204" t="s">
        <v>416</v>
      </c>
      <c r="M63" s="204" t="s">
        <v>417</v>
      </c>
      <c r="N63" s="204"/>
      <c r="O63" s="204"/>
      <c r="P63" s="204"/>
      <c r="Q63" s="204"/>
      <c r="R63" s="204"/>
      <c r="S63" s="204"/>
      <c r="T63" s="304"/>
      <c r="U63" s="304"/>
      <c r="V63" s="304"/>
      <c r="W63" s="304"/>
    </row>
    <row r="64" spans="1:23" ht="8.25" customHeight="1" thickBot="1">
      <c r="A64" s="288"/>
      <c r="B64" s="288"/>
      <c r="C64" s="288"/>
      <c r="D64" s="303"/>
      <c r="E64" s="303"/>
      <c r="F64" s="158" t="s">
        <v>316</v>
      </c>
      <c r="G64" s="302"/>
      <c r="H64" s="302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302"/>
      <c r="U64" s="302"/>
      <c r="V64" s="302"/>
      <c r="W64" s="302"/>
    </row>
    <row r="65" spans="1:23" ht="8.25" customHeight="1" thickBot="1">
      <c r="A65" s="288"/>
      <c r="B65" s="288"/>
      <c r="C65" s="288"/>
      <c r="D65" s="303"/>
      <c r="E65" s="303"/>
      <c r="F65" s="158" t="s">
        <v>317</v>
      </c>
      <c r="G65" s="302" t="s">
        <v>104</v>
      </c>
      <c r="H65" s="302"/>
      <c r="I65" s="208" t="s">
        <v>104</v>
      </c>
      <c r="J65" s="208"/>
      <c r="K65" s="208"/>
      <c r="L65" s="208"/>
      <c r="M65" s="208" t="s">
        <v>104</v>
      </c>
      <c r="N65" s="208"/>
      <c r="O65" s="208"/>
      <c r="P65" s="208"/>
      <c r="Q65" s="208"/>
      <c r="R65" s="208"/>
      <c r="S65" s="208"/>
      <c r="T65" s="302"/>
      <c r="U65" s="302"/>
      <c r="V65" s="302"/>
      <c r="W65" s="302"/>
    </row>
    <row r="66" spans="1:23" ht="8.25" customHeight="1">
      <c r="A66" s="288"/>
      <c r="B66" s="288"/>
      <c r="C66" s="288"/>
      <c r="D66" s="303"/>
      <c r="E66" s="303"/>
      <c r="F66" s="158" t="s">
        <v>319</v>
      </c>
      <c r="G66" s="302" t="s">
        <v>652</v>
      </c>
      <c r="H66" s="302"/>
      <c r="I66" s="208" t="s">
        <v>652</v>
      </c>
      <c r="J66" s="208" t="s">
        <v>414</v>
      </c>
      <c r="K66" s="208" t="s">
        <v>415</v>
      </c>
      <c r="L66" s="208" t="s">
        <v>416</v>
      </c>
      <c r="M66" s="208" t="s">
        <v>653</v>
      </c>
      <c r="N66" s="208"/>
      <c r="O66" s="208"/>
      <c r="P66" s="208"/>
      <c r="Q66" s="208"/>
      <c r="R66" s="208"/>
      <c r="S66" s="208"/>
      <c r="T66" s="302"/>
      <c r="U66" s="302"/>
      <c r="V66" s="302"/>
      <c r="W66" s="302"/>
    </row>
    <row r="67" spans="2:23" ht="6.75" customHeight="1">
      <c r="B67" s="305"/>
      <c r="C67" s="305"/>
      <c r="D67" s="305"/>
      <c r="E67" s="306"/>
      <c r="F67" s="306"/>
      <c r="G67" s="306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</row>
    <row r="68" spans="1:23" ht="8.25" customHeight="1">
      <c r="A68" s="307" t="s">
        <v>0</v>
      </c>
      <c r="B68" s="307"/>
      <c r="C68" s="307" t="s">
        <v>1</v>
      </c>
      <c r="D68" s="307" t="s">
        <v>3</v>
      </c>
      <c r="E68" s="307"/>
      <c r="F68" s="307"/>
      <c r="G68" s="307" t="s">
        <v>280</v>
      </c>
      <c r="H68" s="307"/>
      <c r="I68" s="307" t="s">
        <v>281</v>
      </c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</row>
    <row r="69" spans="1:23" ht="11.25" customHeight="1">
      <c r="A69" s="307"/>
      <c r="B69" s="307"/>
      <c r="C69" s="307"/>
      <c r="D69" s="307"/>
      <c r="E69" s="307"/>
      <c r="F69" s="307"/>
      <c r="G69" s="307"/>
      <c r="H69" s="307"/>
      <c r="I69" s="307" t="s">
        <v>282</v>
      </c>
      <c r="J69" s="307" t="s">
        <v>283</v>
      </c>
      <c r="K69" s="307"/>
      <c r="L69" s="307"/>
      <c r="M69" s="307"/>
      <c r="N69" s="307"/>
      <c r="O69" s="307"/>
      <c r="P69" s="307"/>
      <c r="Q69" s="307"/>
      <c r="R69" s="307" t="s">
        <v>284</v>
      </c>
      <c r="S69" s="307" t="s">
        <v>283</v>
      </c>
      <c r="T69" s="307"/>
      <c r="U69" s="307"/>
      <c r="V69" s="307"/>
      <c r="W69" s="307"/>
    </row>
    <row r="70" spans="1:23" ht="2.25" customHeight="1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 t="s">
        <v>285</v>
      </c>
      <c r="T70" s="307" t="s">
        <v>286</v>
      </c>
      <c r="U70" s="307"/>
      <c r="V70" s="307" t="s">
        <v>287</v>
      </c>
      <c r="W70" s="307"/>
    </row>
    <row r="71" spans="1:23" ht="5.25" customHeight="1">
      <c r="A71" s="307"/>
      <c r="B71" s="307"/>
      <c r="C71" s="307"/>
      <c r="D71" s="307"/>
      <c r="E71" s="307"/>
      <c r="F71" s="307"/>
      <c r="G71" s="307"/>
      <c r="H71" s="307"/>
      <c r="I71" s="307"/>
      <c r="J71" s="307" t="s">
        <v>288</v>
      </c>
      <c r="K71" s="307" t="s">
        <v>283</v>
      </c>
      <c r="L71" s="307"/>
      <c r="M71" s="307" t="s">
        <v>289</v>
      </c>
      <c r="N71" s="307" t="s">
        <v>290</v>
      </c>
      <c r="O71" s="307" t="s">
        <v>291</v>
      </c>
      <c r="P71" s="307" t="s">
        <v>292</v>
      </c>
      <c r="Q71" s="307" t="s">
        <v>293</v>
      </c>
      <c r="R71" s="307"/>
      <c r="S71" s="307"/>
      <c r="T71" s="307"/>
      <c r="U71" s="307"/>
      <c r="V71" s="307"/>
      <c r="W71" s="307"/>
    </row>
    <row r="72" spans="1:23" ht="2.25" customHeight="1">
      <c r="A72" s="307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 t="s">
        <v>294</v>
      </c>
      <c r="U72" s="307"/>
      <c r="V72" s="307"/>
      <c r="W72" s="307"/>
    </row>
    <row r="73" spans="1:23" ht="39.75" customHeight="1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206" t="s">
        <v>295</v>
      </c>
      <c r="L73" s="206" t="s">
        <v>296</v>
      </c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</row>
    <row r="74" spans="1:23" s="209" customFormat="1" ht="6" customHeight="1" thickBot="1">
      <c r="A74" s="286" t="s">
        <v>8</v>
      </c>
      <c r="B74" s="286"/>
      <c r="C74" s="183" t="s">
        <v>9</v>
      </c>
      <c r="D74" s="286" t="s">
        <v>10</v>
      </c>
      <c r="E74" s="286"/>
      <c r="F74" s="286"/>
      <c r="G74" s="286" t="s">
        <v>11</v>
      </c>
      <c r="H74" s="286"/>
      <c r="I74" s="183" t="s">
        <v>12</v>
      </c>
      <c r="J74" s="183" t="s">
        <v>13</v>
      </c>
      <c r="K74" s="183" t="s">
        <v>14</v>
      </c>
      <c r="L74" s="183" t="s">
        <v>15</v>
      </c>
      <c r="M74" s="183" t="s">
        <v>297</v>
      </c>
      <c r="N74" s="183" t="s">
        <v>298</v>
      </c>
      <c r="O74" s="183" t="s">
        <v>299</v>
      </c>
      <c r="P74" s="183" t="s">
        <v>300</v>
      </c>
      <c r="Q74" s="183" t="s">
        <v>301</v>
      </c>
      <c r="R74" s="183" t="s">
        <v>302</v>
      </c>
      <c r="S74" s="183" t="s">
        <v>303</v>
      </c>
      <c r="T74" s="286" t="s">
        <v>304</v>
      </c>
      <c r="U74" s="286"/>
      <c r="V74" s="286" t="s">
        <v>305</v>
      </c>
      <c r="W74" s="286"/>
    </row>
    <row r="75" spans="1:23" ht="8.25" customHeight="1" thickBot="1">
      <c r="A75" s="288"/>
      <c r="B75" s="288"/>
      <c r="C75" s="288" t="s">
        <v>418</v>
      </c>
      <c r="D75" s="303" t="s">
        <v>419</v>
      </c>
      <c r="E75" s="303"/>
      <c r="F75" s="207" t="s">
        <v>308</v>
      </c>
      <c r="G75" s="304" t="s">
        <v>420</v>
      </c>
      <c r="H75" s="304"/>
      <c r="I75" s="204" t="s">
        <v>420</v>
      </c>
      <c r="J75" s="204" t="s">
        <v>421</v>
      </c>
      <c r="K75" s="204" t="s">
        <v>422</v>
      </c>
      <c r="L75" s="204" t="s">
        <v>423</v>
      </c>
      <c r="M75" s="204"/>
      <c r="N75" s="204" t="s">
        <v>424</v>
      </c>
      <c r="O75" s="204"/>
      <c r="P75" s="204"/>
      <c r="Q75" s="204"/>
      <c r="R75" s="204"/>
      <c r="S75" s="204"/>
      <c r="T75" s="304"/>
      <c r="U75" s="304"/>
      <c r="V75" s="304"/>
      <c r="W75" s="304"/>
    </row>
    <row r="76" spans="1:23" ht="8.25" customHeight="1" thickBot="1">
      <c r="A76" s="288"/>
      <c r="B76" s="288"/>
      <c r="C76" s="288"/>
      <c r="D76" s="303"/>
      <c r="E76" s="303"/>
      <c r="F76" s="158" t="s">
        <v>316</v>
      </c>
      <c r="G76" s="302" t="s">
        <v>425</v>
      </c>
      <c r="H76" s="302"/>
      <c r="I76" s="208" t="s">
        <v>425</v>
      </c>
      <c r="J76" s="208" t="s">
        <v>426</v>
      </c>
      <c r="K76" s="208" t="s">
        <v>426</v>
      </c>
      <c r="L76" s="208"/>
      <c r="M76" s="208"/>
      <c r="N76" s="208" t="s">
        <v>427</v>
      </c>
      <c r="O76" s="208"/>
      <c r="P76" s="208"/>
      <c r="Q76" s="208"/>
      <c r="R76" s="208"/>
      <c r="S76" s="208"/>
      <c r="T76" s="302"/>
      <c r="U76" s="302"/>
      <c r="V76" s="302"/>
      <c r="W76" s="302"/>
    </row>
    <row r="77" spans="1:23" ht="8.25" customHeight="1" thickBot="1">
      <c r="A77" s="288"/>
      <c r="B77" s="288"/>
      <c r="C77" s="288"/>
      <c r="D77" s="303"/>
      <c r="E77" s="303"/>
      <c r="F77" s="158" t="s">
        <v>317</v>
      </c>
      <c r="G77" s="302" t="s">
        <v>428</v>
      </c>
      <c r="H77" s="302"/>
      <c r="I77" s="208" t="s">
        <v>428</v>
      </c>
      <c r="J77" s="208" t="s">
        <v>428</v>
      </c>
      <c r="K77" s="208"/>
      <c r="L77" s="208" t="s">
        <v>428</v>
      </c>
      <c r="M77" s="208"/>
      <c r="N77" s="208"/>
      <c r="O77" s="208"/>
      <c r="P77" s="208"/>
      <c r="Q77" s="208"/>
      <c r="R77" s="208"/>
      <c r="S77" s="208"/>
      <c r="T77" s="302"/>
      <c r="U77" s="302"/>
      <c r="V77" s="302"/>
      <c r="W77" s="302"/>
    </row>
    <row r="78" spans="1:23" ht="8.25" customHeight="1" thickBot="1">
      <c r="A78" s="288"/>
      <c r="B78" s="288"/>
      <c r="C78" s="288"/>
      <c r="D78" s="303"/>
      <c r="E78" s="303"/>
      <c r="F78" s="158" t="s">
        <v>319</v>
      </c>
      <c r="G78" s="302" t="s">
        <v>429</v>
      </c>
      <c r="H78" s="302"/>
      <c r="I78" s="208" t="s">
        <v>429</v>
      </c>
      <c r="J78" s="208" t="s">
        <v>430</v>
      </c>
      <c r="K78" s="208" t="s">
        <v>431</v>
      </c>
      <c r="L78" s="208" t="s">
        <v>432</v>
      </c>
      <c r="M78" s="208"/>
      <c r="N78" s="208" t="s">
        <v>433</v>
      </c>
      <c r="O78" s="208"/>
      <c r="P78" s="208"/>
      <c r="Q78" s="208"/>
      <c r="R78" s="208"/>
      <c r="S78" s="208"/>
      <c r="T78" s="302"/>
      <c r="U78" s="302"/>
      <c r="V78" s="302"/>
      <c r="W78" s="302"/>
    </row>
    <row r="79" spans="1:23" ht="8.25" customHeight="1" thickBot="1">
      <c r="A79" s="288"/>
      <c r="B79" s="288"/>
      <c r="C79" s="288" t="s">
        <v>434</v>
      </c>
      <c r="D79" s="303" t="s">
        <v>435</v>
      </c>
      <c r="E79" s="303"/>
      <c r="F79" s="207" t="s">
        <v>308</v>
      </c>
      <c r="G79" s="304" t="s">
        <v>436</v>
      </c>
      <c r="H79" s="304"/>
      <c r="I79" s="204" t="s">
        <v>436</v>
      </c>
      <c r="J79" s="204" t="s">
        <v>437</v>
      </c>
      <c r="K79" s="204" t="s">
        <v>438</v>
      </c>
      <c r="L79" s="204" t="s">
        <v>439</v>
      </c>
      <c r="M79" s="204" t="s">
        <v>440</v>
      </c>
      <c r="N79" s="204"/>
      <c r="O79" s="204"/>
      <c r="P79" s="204"/>
      <c r="Q79" s="204"/>
      <c r="R79" s="204"/>
      <c r="S79" s="204"/>
      <c r="T79" s="304"/>
      <c r="U79" s="304"/>
      <c r="V79" s="304"/>
      <c r="W79" s="304"/>
    </row>
    <row r="80" spans="1:23" ht="8.25" customHeight="1" thickBot="1">
      <c r="A80" s="288"/>
      <c r="B80" s="288"/>
      <c r="C80" s="288"/>
      <c r="D80" s="303"/>
      <c r="E80" s="303"/>
      <c r="F80" s="158" t="s">
        <v>316</v>
      </c>
      <c r="G80" s="302"/>
      <c r="H80" s="302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302"/>
      <c r="U80" s="302"/>
      <c r="V80" s="302"/>
      <c r="W80" s="302"/>
    </row>
    <row r="81" spans="1:23" ht="8.25" customHeight="1" thickBot="1">
      <c r="A81" s="288"/>
      <c r="B81" s="288"/>
      <c r="C81" s="288"/>
      <c r="D81" s="303"/>
      <c r="E81" s="303"/>
      <c r="F81" s="158" t="s">
        <v>317</v>
      </c>
      <c r="G81" s="302" t="s">
        <v>441</v>
      </c>
      <c r="H81" s="302"/>
      <c r="I81" s="208" t="s">
        <v>441</v>
      </c>
      <c r="J81" s="208" t="s">
        <v>441</v>
      </c>
      <c r="K81" s="208"/>
      <c r="L81" s="208" t="s">
        <v>441</v>
      </c>
      <c r="M81" s="208"/>
      <c r="N81" s="208"/>
      <c r="O81" s="208"/>
      <c r="P81" s="208"/>
      <c r="Q81" s="208"/>
      <c r="R81" s="208"/>
      <c r="S81" s="208"/>
      <c r="T81" s="302"/>
      <c r="U81" s="302"/>
      <c r="V81" s="302"/>
      <c r="W81" s="302"/>
    </row>
    <row r="82" spans="1:23" ht="8.25" customHeight="1">
      <c r="A82" s="288"/>
      <c r="B82" s="288"/>
      <c r="C82" s="288"/>
      <c r="D82" s="303"/>
      <c r="E82" s="303"/>
      <c r="F82" s="158" t="s">
        <v>319</v>
      </c>
      <c r="G82" s="302" t="s">
        <v>442</v>
      </c>
      <c r="H82" s="302"/>
      <c r="I82" s="208" t="s">
        <v>442</v>
      </c>
      <c r="J82" s="208" t="s">
        <v>443</v>
      </c>
      <c r="K82" s="208" t="s">
        <v>438</v>
      </c>
      <c r="L82" s="208" t="s">
        <v>444</v>
      </c>
      <c r="M82" s="208" t="s">
        <v>440</v>
      </c>
      <c r="N82" s="208"/>
      <c r="O82" s="208"/>
      <c r="P82" s="208"/>
      <c r="Q82" s="208"/>
      <c r="R82" s="208"/>
      <c r="S82" s="208"/>
      <c r="T82" s="302"/>
      <c r="U82" s="302"/>
      <c r="V82" s="302"/>
      <c r="W82" s="302"/>
    </row>
    <row r="83" spans="1:23" ht="8.25" customHeight="1">
      <c r="A83" s="307" t="s">
        <v>445</v>
      </c>
      <c r="B83" s="307"/>
      <c r="C83" s="307"/>
      <c r="D83" s="287" t="s">
        <v>446</v>
      </c>
      <c r="E83" s="287"/>
      <c r="F83" s="158" t="s">
        <v>308</v>
      </c>
      <c r="G83" s="302" t="s">
        <v>447</v>
      </c>
      <c r="H83" s="302"/>
      <c r="I83" s="208" t="s">
        <v>447</v>
      </c>
      <c r="J83" s="208" t="s">
        <v>448</v>
      </c>
      <c r="K83" s="208" t="s">
        <v>449</v>
      </c>
      <c r="L83" s="208" t="s">
        <v>450</v>
      </c>
      <c r="M83" s="208" t="s">
        <v>451</v>
      </c>
      <c r="N83" s="208"/>
      <c r="O83" s="208"/>
      <c r="P83" s="208"/>
      <c r="Q83" s="208"/>
      <c r="R83" s="208"/>
      <c r="S83" s="208"/>
      <c r="T83" s="302"/>
      <c r="U83" s="302"/>
      <c r="V83" s="302"/>
      <c r="W83" s="302"/>
    </row>
    <row r="84" spans="1:23" ht="8.25" customHeight="1">
      <c r="A84" s="307"/>
      <c r="B84" s="307"/>
      <c r="C84" s="307"/>
      <c r="D84" s="287"/>
      <c r="E84" s="287"/>
      <c r="F84" s="158" t="s">
        <v>316</v>
      </c>
      <c r="G84" s="302" t="s">
        <v>452</v>
      </c>
      <c r="H84" s="302"/>
      <c r="I84" s="208" t="s">
        <v>452</v>
      </c>
      <c r="J84" s="208" t="s">
        <v>452</v>
      </c>
      <c r="K84" s="208"/>
      <c r="L84" s="208" t="s">
        <v>452</v>
      </c>
      <c r="M84" s="208"/>
      <c r="N84" s="208"/>
      <c r="O84" s="208"/>
      <c r="P84" s="208"/>
      <c r="Q84" s="208"/>
      <c r="R84" s="208"/>
      <c r="S84" s="208"/>
      <c r="T84" s="302"/>
      <c r="U84" s="302"/>
      <c r="V84" s="302"/>
      <c r="W84" s="302"/>
    </row>
    <row r="85" spans="1:23" ht="8.25" customHeight="1">
      <c r="A85" s="307"/>
      <c r="B85" s="307"/>
      <c r="C85" s="307"/>
      <c r="D85" s="287"/>
      <c r="E85" s="287"/>
      <c r="F85" s="158" t="s">
        <v>317</v>
      </c>
      <c r="G85" s="302" t="s">
        <v>453</v>
      </c>
      <c r="H85" s="302"/>
      <c r="I85" s="208" t="s">
        <v>453</v>
      </c>
      <c r="J85" s="208"/>
      <c r="K85" s="208"/>
      <c r="L85" s="208"/>
      <c r="M85" s="208" t="s">
        <v>453</v>
      </c>
      <c r="N85" s="208"/>
      <c r="O85" s="208"/>
      <c r="P85" s="208"/>
      <c r="Q85" s="208"/>
      <c r="R85" s="208"/>
      <c r="S85" s="208"/>
      <c r="T85" s="302"/>
      <c r="U85" s="302"/>
      <c r="V85" s="302"/>
      <c r="W85" s="302"/>
    </row>
    <row r="86" spans="1:23" ht="8.25" customHeight="1" thickBot="1">
      <c r="A86" s="307"/>
      <c r="B86" s="307"/>
      <c r="C86" s="307"/>
      <c r="D86" s="287"/>
      <c r="E86" s="287"/>
      <c r="F86" s="158" t="s">
        <v>319</v>
      </c>
      <c r="G86" s="302" t="s">
        <v>447</v>
      </c>
      <c r="H86" s="302"/>
      <c r="I86" s="208" t="s">
        <v>447</v>
      </c>
      <c r="J86" s="208" t="s">
        <v>454</v>
      </c>
      <c r="K86" s="208" t="s">
        <v>449</v>
      </c>
      <c r="L86" s="208" t="s">
        <v>455</v>
      </c>
      <c r="M86" s="208" t="s">
        <v>456</v>
      </c>
      <c r="N86" s="208"/>
      <c r="O86" s="208"/>
      <c r="P86" s="208"/>
      <c r="Q86" s="208"/>
      <c r="R86" s="208"/>
      <c r="S86" s="208"/>
      <c r="T86" s="302"/>
      <c r="U86" s="302"/>
      <c r="V86" s="302"/>
      <c r="W86" s="302"/>
    </row>
    <row r="87" spans="1:23" ht="8.25" customHeight="1" thickBot="1">
      <c r="A87" s="288"/>
      <c r="B87" s="288"/>
      <c r="C87" s="288" t="s">
        <v>457</v>
      </c>
      <c r="D87" s="303" t="s">
        <v>458</v>
      </c>
      <c r="E87" s="303"/>
      <c r="F87" s="207" t="s">
        <v>308</v>
      </c>
      <c r="G87" s="304" t="s">
        <v>453</v>
      </c>
      <c r="H87" s="304"/>
      <c r="I87" s="204" t="s">
        <v>453</v>
      </c>
      <c r="J87" s="204" t="s">
        <v>453</v>
      </c>
      <c r="K87" s="204"/>
      <c r="L87" s="204" t="s">
        <v>453</v>
      </c>
      <c r="M87" s="204"/>
      <c r="N87" s="204"/>
      <c r="O87" s="204"/>
      <c r="P87" s="204"/>
      <c r="Q87" s="204"/>
      <c r="R87" s="204"/>
      <c r="S87" s="204"/>
      <c r="T87" s="304"/>
      <c r="U87" s="304"/>
      <c r="V87" s="304"/>
      <c r="W87" s="304"/>
    </row>
    <row r="88" spans="1:23" ht="8.25" customHeight="1" thickBot="1">
      <c r="A88" s="288"/>
      <c r="B88" s="288"/>
      <c r="C88" s="288"/>
      <c r="D88" s="303"/>
      <c r="E88" s="303"/>
      <c r="F88" s="158" t="s">
        <v>316</v>
      </c>
      <c r="G88" s="302" t="s">
        <v>452</v>
      </c>
      <c r="H88" s="302"/>
      <c r="I88" s="208" t="s">
        <v>452</v>
      </c>
      <c r="J88" s="208" t="s">
        <v>452</v>
      </c>
      <c r="K88" s="208"/>
      <c r="L88" s="208" t="s">
        <v>452</v>
      </c>
      <c r="M88" s="208"/>
      <c r="N88" s="208"/>
      <c r="O88" s="208"/>
      <c r="P88" s="208"/>
      <c r="Q88" s="208"/>
      <c r="R88" s="208"/>
      <c r="S88" s="208"/>
      <c r="T88" s="302"/>
      <c r="U88" s="302"/>
      <c r="V88" s="302"/>
      <c r="W88" s="302"/>
    </row>
    <row r="89" spans="1:23" ht="8.25" customHeight="1" thickBot="1">
      <c r="A89" s="288"/>
      <c r="B89" s="288"/>
      <c r="C89" s="288"/>
      <c r="D89" s="303"/>
      <c r="E89" s="303"/>
      <c r="F89" s="158" t="s">
        <v>317</v>
      </c>
      <c r="G89" s="302" t="s">
        <v>453</v>
      </c>
      <c r="H89" s="302"/>
      <c r="I89" s="208" t="s">
        <v>453</v>
      </c>
      <c r="J89" s="208"/>
      <c r="K89" s="208"/>
      <c r="L89" s="208"/>
      <c r="M89" s="208" t="s">
        <v>453</v>
      </c>
      <c r="N89" s="208"/>
      <c r="O89" s="208"/>
      <c r="P89" s="208"/>
      <c r="Q89" s="208"/>
      <c r="R89" s="208"/>
      <c r="S89" s="208"/>
      <c r="T89" s="302"/>
      <c r="U89" s="302"/>
      <c r="V89" s="302"/>
      <c r="W89" s="302"/>
    </row>
    <row r="90" spans="1:23" ht="8.25" customHeight="1">
      <c r="A90" s="288"/>
      <c r="B90" s="288"/>
      <c r="C90" s="288"/>
      <c r="D90" s="303"/>
      <c r="E90" s="303"/>
      <c r="F90" s="158" t="s">
        <v>319</v>
      </c>
      <c r="G90" s="302" t="s">
        <v>453</v>
      </c>
      <c r="H90" s="302"/>
      <c r="I90" s="208" t="s">
        <v>453</v>
      </c>
      <c r="J90" s="208"/>
      <c r="K90" s="208"/>
      <c r="L90" s="208"/>
      <c r="M90" s="208" t="s">
        <v>453</v>
      </c>
      <c r="N90" s="208"/>
      <c r="O90" s="208"/>
      <c r="P90" s="208"/>
      <c r="Q90" s="208"/>
      <c r="R90" s="208"/>
      <c r="S90" s="208"/>
      <c r="T90" s="302"/>
      <c r="U90" s="302"/>
      <c r="V90" s="302"/>
      <c r="W90" s="302"/>
    </row>
    <row r="91" spans="1:23" ht="8.25" customHeight="1">
      <c r="A91" s="307" t="s">
        <v>459</v>
      </c>
      <c r="B91" s="307"/>
      <c r="C91" s="307"/>
      <c r="D91" s="287" t="s">
        <v>460</v>
      </c>
      <c r="E91" s="287"/>
      <c r="F91" s="158" t="s">
        <v>308</v>
      </c>
      <c r="G91" s="302" t="s">
        <v>461</v>
      </c>
      <c r="H91" s="302"/>
      <c r="I91" s="208" t="s">
        <v>461</v>
      </c>
      <c r="J91" s="208" t="s">
        <v>462</v>
      </c>
      <c r="K91" s="208" t="s">
        <v>463</v>
      </c>
      <c r="L91" s="208" t="s">
        <v>464</v>
      </c>
      <c r="M91" s="208" t="s">
        <v>465</v>
      </c>
      <c r="N91" s="208" t="s">
        <v>466</v>
      </c>
      <c r="O91" s="208" t="s">
        <v>467</v>
      </c>
      <c r="P91" s="208"/>
      <c r="Q91" s="208"/>
      <c r="R91" s="208"/>
      <c r="S91" s="208"/>
      <c r="T91" s="302"/>
      <c r="U91" s="302"/>
      <c r="V91" s="302"/>
      <c r="W91" s="302"/>
    </row>
    <row r="92" spans="1:23" ht="8.25" customHeight="1">
      <c r="A92" s="307"/>
      <c r="B92" s="307"/>
      <c r="C92" s="307"/>
      <c r="D92" s="287"/>
      <c r="E92" s="287"/>
      <c r="F92" s="158" t="s">
        <v>316</v>
      </c>
      <c r="G92" s="302" t="s">
        <v>468</v>
      </c>
      <c r="H92" s="302"/>
      <c r="I92" s="208" t="s">
        <v>468</v>
      </c>
      <c r="J92" s="208" t="s">
        <v>468</v>
      </c>
      <c r="K92" s="208"/>
      <c r="L92" s="208" t="s">
        <v>468</v>
      </c>
      <c r="M92" s="208"/>
      <c r="N92" s="208"/>
      <c r="O92" s="208"/>
      <c r="P92" s="208"/>
      <c r="Q92" s="208"/>
      <c r="R92" s="208"/>
      <c r="S92" s="208"/>
      <c r="T92" s="302"/>
      <c r="U92" s="302"/>
      <c r="V92" s="302"/>
      <c r="W92" s="302"/>
    </row>
    <row r="93" spans="1:23" ht="8.25" customHeight="1">
      <c r="A93" s="307"/>
      <c r="B93" s="307"/>
      <c r="C93" s="307"/>
      <c r="D93" s="287"/>
      <c r="E93" s="287"/>
      <c r="F93" s="158" t="s">
        <v>317</v>
      </c>
      <c r="G93" s="302" t="s">
        <v>469</v>
      </c>
      <c r="H93" s="302"/>
      <c r="I93" s="208" t="s">
        <v>469</v>
      </c>
      <c r="J93" s="208" t="s">
        <v>470</v>
      </c>
      <c r="K93" s="208"/>
      <c r="L93" s="208" t="s">
        <v>470</v>
      </c>
      <c r="M93" s="208"/>
      <c r="N93" s="208" t="s">
        <v>471</v>
      </c>
      <c r="O93" s="208"/>
      <c r="P93" s="208"/>
      <c r="Q93" s="208"/>
      <c r="R93" s="208"/>
      <c r="S93" s="208"/>
      <c r="T93" s="302"/>
      <c r="U93" s="302"/>
      <c r="V93" s="302"/>
      <c r="W93" s="302"/>
    </row>
    <row r="94" spans="1:23" ht="8.25" customHeight="1" thickBot="1">
      <c r="A94" s="307"/>
      <c r="B94" s="307"/>
      <c r="C94" s="307"/>
      <c r="D94" s="287"/>
      <c r="E94" s="287"/>
      <c r="F94" s="158" t="s">
        <v>319</v>
      </c>
      <c r="G94" s="302" t="s">
        <v>472</v>
      </c>
      <c r="H94" s="302"/>
      <c r="I94" s="208" t="s">
        <v>472</v>
      </c>
      <c r="J94" s="208" t="s">
        <v>473</v>
      </c>
      <c r="K94" s="208" t="s">
        <v>463</v>
      </c>
      <c r="L94" s="208" t="s">
        <v>474</v>
      </c>
      <c r="M94" s="208" t="s">
        <v>465</v>
      </c>
      <c r="N94" s="208" t="s">
        <v>475</v>
      </c>
      <c r="O94" s="208" t="s">
        <v>467</v>
      </c>
      <c r="P94" s="208"/>
      <c r="Q94" s="208"/>
      <c r="R94" s="208"/>
      <c r="S94" s="208"/>
      <c r="T94" s="302"/>
      <c r="U94" s="302"/>
      <c r="V94" s="302"/>
      <c r="W94" s="302"/>
    </row>
    <row r="95" spans="1:23" ht="8.25" customHeight="1" thickBot="1">
      <c r="A95" s="288"/>
      <c r="B95" s="288"/>
      <c r="C95" s="288" t="s">
        <v>476</v>
      </c>
      <c r="D95" s="303" t="s">
        <v>477</v>
      </c>
      <c r="E95" s="303"/>
      <c r="F95" s="207" t="s">
        <v>308</v>
      </c>
      <c r="G95" s="304" t="s">
        <v>478</v>
      </c>
      <c r="H95" s="304"/>
      <c r="I95" s="204" t="s">
        <v>478</v>
      </c>
      <c r="J95" s="204" t="s">
        <v>478</v>
      </c>
      <c r="K95" s="204"/>
      <c r="L95" s="204" t="s">
        <v>478</v>
      </c>
      <c r="M95" s="204"/>
      <c r="N95" s="204"/>
      <c r="O95" s="204"/>
      <c r="P95" s="204"/>
      <c r="Q95" s="204"/>
      <c r="R95" s="204"/>
      <c r="S95" s="204"/>
      <c r="T95" s="304"/>
      <c r="U95" s="304"/>
      <c r="V95" s="304"/>
      <c r="W95" s="304"/>
    </row>
    <row r="96" spans="1:23" ht="8.25" customHeight="1" thickBot="1">
      <c r="A96" s="288"/>
      <c r="B96" s="288"/>
      <c r="C96" s="288"/>
      <c r="D96" s="303"/>
      <c r="E96" s="303"/>
      <c r="F96" s="158" t="s">
        <v>316</v>
      </c>
      <c r="G96" s="302" t="s">
        <v>479</v>
      </c>
      <c r="H96" s="302"/>
      <c r="I96" s="208" t="s">
        <v>479</v>
      </c>
      <c r="J96" s="208" t="s">
        <v>479</v>
      </c>
      <c r="K96" s="208"/>
      <c r="L96" s="208" t="s">
        <v>479</v>
      </c>
      <c r="M96" s="208"/>
      <c r="N96" s="208"/>
      <c r="O96" s="208"/>
      <c r="P96" s="208"/>
      <c r="Q96" s="208"/>
      <c r="R96" s="208"/>
      <c r="S96" s="208"/>
      <c r="T96" s="302"/>
      <c r="U96" s="302"/>
      <c r="V96" s="302"/>
      <c r="W96" s="302"/>
    </row>
    <row r="97" spans="1:23" ht="8.25" customHeight="1" thickBot="1">
      <c r="A97" s="288"/>
      <c r="B97" s="288"/>
      <c r="C97" s="288"/>
      <c r="D97" s="303"/>
      <c r="E97" s="303"/>
      <c r="F97" s="158" t="s">
        <v>317</v>
      </c>
      <c r="G97" s="302"/>
      <c r="H97" s="302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302"/>
      <c r="U97" s="302"/>
      <c r="V97" s="302"/>
      <c r="W97" s="302"/>
    </row>
    <row r="98" spans="1:23" ht="8.25" customHeight="1" thickBot="1">
      <c r="A98" s="288"/>
      <c r="B98" s="288"/>
      <c r="C98" s="288"/>
      <c r="D98" s="303"/>
      <c r="E98" s="303"/>
      <c r="F98" s="158" t="s">
        <v>319</v>
      </c>
      <c r="G98" s="302" t="s">
        <v>480</v>
      </c>
      <c r="H98" s="302"/>
      <c r="I98" s="208" t="s">
        <v>480</v>
      </c>
      <c r="J98" s="208" t="s">
        <v>480</v>
      </c>
      <c r="K98" s="208"/>
      <c r="L98" s="208" t="s">
        <v>480</v>
      </c>
      <c r="M98" s="208"/>
      <c r="N98" s="208"/>
      <c r="O98" s="208"/>
      <c r="P98" s="208"/>
      <c r="Q98" s="208"/>
      <c r="R98" s="208"/>
      <c r="S98" s="208"/>
      <c r="T98" s="302"/>
      <c r="U98" s="302"/>
      <c r="V98" s="302"/>
      <c r="W98" s="302"/>
    </row>
    <row r="99" spans="1:23" ht="8.25" customHeight="1" thickBot="1">
      <c r="A99" s="288"/>
      <c r="B99" s="288"/>
      <c r="C99" s="288" t="s">
        <v>481</v>
      </c>
      <c r="D99" s="303" t="s">
        <v>482</v>
      </c>
      <c r="E99" s="303"/>
      <c r="F99" s="207" t="s">
        <v>308</v>
      </c>
      <c r="G99" s="304" t="s">
        <v>483</v>
      </c>
      <c r="H99" s="304"/>
      <c r="I99" s="204" t="s">
        <v>483</v>
      </c>
      <c r="J99" s="204" t="s">
        <v>483</v>
      </c>
      <c r="K99" s="204"/>
      <c r="L99" s="204" t="s">
        <v>483</v>
      </c>
      <c r="M99" s="204"/>
      <c r="N99" s="204"/>
      <c r="O99" s="204"/>
      <c r="P99" s="204"/>
      <c r="Q99" s="204"/>
      <c r="R99" s="204"/>
      <c r="S99" s="204"/>
      <c r="T99" s="304"/>
      <c r="U99" s="304"/>
      <c r="V99" s="304"/>
      <c r="W99" s="304"/>
    </row>
    <row r="100" spans="1:23" ht="8.25" customHeight="1" thickBot="1">
      <c r="A100" s="288"/>
      <c r="B100" s="288"/>
      <c r="C100" s="288"/>
      <c r="D100" s="303"/>
      <c r="E100" s="303"/>
      <c r="F100" s="158" t="s">
        <v>316</v>
      </c>
      <c r="G100" s="302"/>
      <c r="H100" s="302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302"/>
      <c r="U100" s="302"/>
      <c r="V100" s="302"/>
      <c r="W100" s="302"/>
    </row>
    <row r="101" spans="1:23" ht="8.25" customHeight="1" thickBot="1">
      <c r="A101" s="288"/>
      <c r="B101" s="288"/>
      <c r="C101" s="288"/>
      <c r="D101" s="303"/>
      <c r="E101" s="303"/>
      <c r="F101" s="158" t="s">
        <v>317</v>
      </c>
      <c r="G101" s="302" t="s">
        <v>470</v>
      </c>
      <c r="H101" s="302"/>
      <c r="I101" s="208" t="s">
        <v>470</v>
      </c>
      <c r="J101" s="208" t="s">
        <v>470</v>
      </c>
      <c r="K101" s="208"/>
      <c r="L101" s="208" t="s">
        <v>470</v>
      </c>
      <c r="M101" s="208"/>
      <c r="N101" s="208"/>
      <c r="O101" s="208"/>
      <c r="P101" s="208"/>
      <c r="Q101" s="208"/>
      <c r="R101" s="208"/>
      <c r="S101" s="208"/>
      <c r="T101" s="302"/>
      <c r="U101" s="302"/>
      <c r="V101" s="302"/>
      <c r="W101" s="302"/>
    </row>
    <row r="102" spans="1:23" ht="9" customHeight="1" thickBot="1">
      <c r="A102" s="288"/>
      <c r="B102" s="288"/>
      <c r="C102" s="288"/>
      <c r="D102" s="303"/>
      <c r="E102" s="303"/>
      <c r="F102" s="158" t="s">
        <v>319</v>
      </c>
      <c r="G102" s="302" t="s">
        <v>484</v>
      </c>
      <c r="H102" s="302"/>
      <c r="I102" s="208" t="s">
        <v>484</v>
      </c>
      <c r="J102" s="208" t="s">
        <v>484</v>
      </c>
      <c r="K102" s="208"/>
      <c r="L102" s="208" t="s">
        <v>484</v>
      </c>
      <c r="M102" s="208"/>
      <c r="N102" s="208"/>
      <c r="O102" s="208"/>
      <c r="P102" s="208"/>
      <c r="Q102" s="208"/>
      <c r="R102" s="208"/>
      <c r="S102" s="208"/>
      <c r="T102" s="302"/>
      <c r="U102" s="302"/>
      <c r="V102" s="302"/>
      <c r="W102" s="302"/>
    </row>
    <row r="103" spans="1:23" ht="8.25" customHeight="1" thickBot="1">
      <c r="A103" s="288"/>
      <c r="B103" s="288"/>
      <c r="C103" s="288" t="s">
        <v>485</v>
      </c>
      <c r="D103" s="303" t="s">
        <v>486</v>
      </c>
      <c r="E103" s="303"/>
      <c r="F103" s="207" t="s">
        <v>308</v>
      </c>
      <c r="G103" s="304" t="s">
        <v>487</v>
      </c>
      <c r="H103" s="304"/>
      <c r="I103" s="204" t="s">
        <v>487</v>
      </c>
      <c r="J103" s="204"/>
      <c r="K103" s="204"/>
      <c r="L103" s="204"/>
      <c r="M103" s="204"/>
      <c r="N103" s="204" t="s">
        <v>487</v>
      </c>
      <c r="O103" s="204"/>
      <c r="P103" s="204"/>
      <c r="Q103" s="204"/>
      <c r="R103" s="204"/>
      <c r="S103" s="204"/>
      <c r="T103" s="304"/>
      <c r="U103" s="304"/>
      <c r="V103" s="304"/>
      <c r="W103" s="304"/>
    </row>
    <row r="104" spans="1:23" ht="8.25" customHeight="1" thickBot="1">
      <c r="A104" s="288"/>
      <c r="B104" s="288"/>
      <c r="C104" s="288"/>
      <c r="D104" s="303"/>
      <c r="E104" s="303"/>
      <c r="F104" s="158" t="s">
        <v>316</v>
      </c>
      <c r="G104" s="302"/>
      <c r="H104" s="302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302"/>
      <c r="U104" s="302"/>
      <c r="V104" s="302"/>
      <c r="W104" s="302"/>
    </row>
    <row r="105" spans="1:23" ht="8.25" customHeight="1" thickBot="1">
      <c r="A105" s="288"/>
      <c r="B105" s="288"/>
      <c r="C105" s="288"/>
      <c r="D105" s="303"/>
      <c r="E105" s="303"/>
      <c r="F105" s="158" t="s">
        <v>317</v>
      </c>
      <c r="G105" s="302" t="s">
        <v>471</v>
      </c>
      <c r="H105" s="302"/>
      <c r="I105" s="208" t="s">
        <v>471</v>
      </c>
      <c r="J105" s="208"/>
      <c r="K105" s="208"/>
      <c r="L105" s="208"/>
      <c r="M105" s="208"/>
      <c r="N105" s="208" t="s">
        <v>471</v>
      </c>
      <c r="O105" s="208"/>
      <c r="P105" s="208"/>
      <c r="Q105" s="208"/>
      <c r="R105" s="208"/>
      <c r="S105" s="208"/>
      <c r="T105" s="302"/>
      <c r="U105" s="302"/>
      <c r="V105" s="302"/>
      <c r="W105" s="302"/>
    </row>
    <row r="106" spans="1:23" ht="8.25" customHeight="1" thickBot="1">
      <c r="A106" s="288"/>
      <c r="B106" s="288"/>
      <c r="C106" s="288"/>
      <c r="D106" s="303"/>
      <c r="E106" s="303"/>
      <c r="F106" s="158" t="s">
        <v>319</v>
      </c>
      <c r="G106" s="302" t="s">
        <v>488</v>
      </c>
      <c r="H106" s="302"/>
      <c r="I106" s="208" t="s">
        <v>488</v>
      </c>
      <c r="J106" s="208"/>
      <c r="K106" s="208"/>
      <c r="L106" s="208"/>
      <c r="M106" s="208"/>
      <c r="N106" s="208" t="s">
        <v>488</v>
      </c>
      <c r="O106" s="208"/>
      <c r="P106" s="208"/>
      <c r="Q106" s="208"/>
      <c r="R106" s="208"/>
      <c r="S106" s="208"/>
      <c r="T106" s="302"/>
      <c r="U106" s="302"/>
      <c r="V106" s="302"/>
      <c r="W106" s="302"/>
    </row>
    <row r="107" spans="1:23" ht="8.25" customHeight="1" thickBot="1">
      <c r="A107" s="288"/>
      <c r="B107" s="288"/>
      <c r="C107" s="288" t="s">
        <v>489</v>
      </c>
      <c r="D107" s="303" t="s">
        <v>490</v>
      </c>
      <c r="E107" s="303"/>
      <c r="F107" s="207" t="s">
        <v>308</v>
      </c>
      <c r="G107" s="304" t="s">
        <v>491</v>
      </c>
      <c r="H107" s="304"/>
      <c r="I107" s="204" t="s">
        <v>491</v>
      </c>
      <c r="J107" s="204" t="s">
        <v>492</v>
      </c>
      <c r="K107" s="204" t="s">
        <v>493</v>
      </c>
      <c r="L107" s="204" t="s">
        <v>494</v>
      </c>
      <c r="M107" s="204"/>
      <c r="N107" s="204" t="s">
        <v>495</v>
      </c>
      <c r="O107" s="204" t="s">
        <v>467</v>
      </c>
      <c r="P107" s="204"/>
      <c r="Q107" s="204"/>
      <c r="R107" s="204"/>
      <c r="S107" s="204"/>
      <c r="T107" s="304"/>
      <c r="U107" s="304"/>
      <c r="V107" s="304"/>
      <c r="W107" s="304"/>
    </row>
    <row r="108" spans="1:23" ht="8.25" customHeight="1" thickBot="1">
      <c r="A108" s="288"/>
      <c r="B108" s="288"/>
      <c r="C108" s="288"/>
      <c r="D108" s="303"/>
      <c r="E108" s="303"/>
      <c r="F108" s="158" t="s">
        <v>316</v>
      </c>
      <c r="G108" s="302" t="s">
        <v>496</v>
      </c>
      <c r="H108" s="302"/>
      <c r="I108" s="208" t="s">
        <v>496</v>
      </c>
      <c r="J108" s="208" t="s">
        <v>496</v>
      </c>
      <c r="K108" s="208"/>
      <c r="L108" s="208" t="s">
        <v>496</v>
      </c>
      <c r="M108" s="208"/>
      <c r="N108" s="208"/>
      <c r="O108" s="208"/>
      <c r="P108" s="208"/>
      <c r="Q108" s="208"/>
      <c r="R108" s="208"/>
      <c r="S108" s="208"/>
      <c r="T108" s="302"/>
      <c r="U108" s="302"/>
      <c r="V108" s="302"/>
      <c r="W108" s="302"/>
    </row>
    <row r="109" spans="1:23" ht="8.25" customHeight="1" thickBot="1">
      <c r="A109" s="288"/>
      <c r="B109" s="288"/>
      <c r="C109" s="288"/>
      <c r="D109" s="303"/>
      <c r="E109" s="303"/>
      <c r="F109" s="158" t="s">
        <v>317</v>
      </c>
      <c r="G109" s="302"/>
      <c r="H109" s="302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302"/>
      <c r="U109" s="302"/>
      <c r="V109" s="302"/>
      <c r="W109" s="302"/>
    </row>
    <row r="110" spans="1:23" ht="8.25" customHeight="1">
      <c r="A110" s="288"/>
      <c r="B110" s="288"/>
      <c r="C110" s="288"/>
      <c r="D110" s="303"/>
      <c r="E110" s="303"/>
      <c r="F110" s="158" t="s">
        <v>319</v>
      </c>
      <c r="G110" s="302" t="s">
        <v>497</v>
      </c>
      <c r="H110" s="302"/>
      <c r="I110" s="208" t="s">
        <v>497</v>
      </c>
      <c r="J110" s="208" t="s">
        <v>498</v>
      </c>
      <c r="K110" s="208" t="s">
        <v>493</v>
      </c>
      <c r="L110" s="208" t="s">
        <v>499</v>
      </c>
      <c r="M110" s="208"/>
      <c r="N110" s="208" t="s">
        <v>495</v>
      </c>
      <c r="O110" s="208" t="s">
        <v>467</v>
      </c>
      <c r="P110" s="208"/>
      <c r="Q110" s="208"/>
      <c r="R110" s="208"/>
      <c r="S110" s="208"/>
      <c r="T110" s="302"/>
      <c r="U110" s="302"/>
      <c r="V110" s="302"/>
      <c r="W110" s="302"/>
    </row>
    <row r="111" spans="1:23" ht="8.25" customHeight="1">
      <c r="A111" s="307" t="s">
        <v>500</v>
      </c>
      <c r="B111" s="307"/>
      <c r="C111" s="307"/>
      <c r="D111" s="287" t="s">
        <v>501</v>
      </c>
      <c r="E111" s="287"/>
      <c r="F111" s="158" t="s">
        <v>308</v>
      </c>
      <c r="G111" s="302" t="s">
        <v>502</v>
      </c>
      <c r="H111" s="302"/>
      <c r="I111" s="208" t="s">
        <v>503</v>
      </c>
      <c r="J111" s="208" t="s">
        <v>504</v>
      </c>
      <c r="K111" s="208" t="s">
        <v>505</v>
      </c>
      <c r="L111" s="208" t="s">
        <v>506</v>
      </c>
      <c r="M111" s="208" t="s">
        <v>507</v>
      </c>
      <c r="N111" s="208"/>
      <c r="O111" s="208"/>
      <c r="P111" s="208"/>
      <c r="Q111" s="208"/>
      <c r="R111" s="208" t="s">
        <v>508</v>
      </c>
      <c r="S111" s="208" t="s">
        <v>508</v>
      </c>
      <c r="T111" s="302"/>
      <c r="U111" s="302"/>
      <c r="V111" s="302"/>
      <c r="W111" s="302"/>
    </row>
    <row r="112" spans="1:23" ht="8.25" customHeight="1">
      <c r="A112" s="307"/>
      <c r="B112" s="307"/>
      <c r="C112" s="307"/>
      <c r="D112" s="287"/>
      <c r="E112" s="287"/>
      <c r="F112" s="158" t="s">
        <v>316</v>
      </c>
      <c r="G112" s="302"/>
      <c r="H112" s="302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302"/>
      <c r="U112" s="302"/>
      <c r="V112" s="302"/>
      <c r="W112" s="302"/>
    </row>
    <row r="113" spans="1:23" ht="8.25" customHeight="1">
      <c r="A113" s="307"/>
      <c r="B113" s="307"/>
      <c r="C113" s="307"/>
      <c r="D113" s="287"/>
      <c r="E113" s="287"/>
      <c r="F113" s="158" t="s">
        <v>317</v>
      </c>
      <c r="G113" s="302" t="s">
        <v>509</v>
      </c>
      <c r="H113" s="302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 t="s">
        <v>509</v>
      </c>
      <c r="S113" s="208" t="s">
        <v>509</v>
      </c>
      <c r="T113" s="302"/>
      <c r="U113" s="302"/>
      <c r="V113" s="302"/>
      <c r="W113" s="302"/>
    </row>
    <row r="114" spans="1:23" ht="8.25" customHeight="1" thickBot="1">
      <c r="A114" s="307"/>
      <c r="B114" s="307"/>
      <c r="C114" s="307"/>
      <c r="D114" s="287"/>
      <c r="E114" s="287"/>
      <c r="F114" s="158" t="s">
        <v>319</v>
      </c>
      <c r="G114" s="302" t="s">
        <v>510</v>
      </c>
      <c r="H114" s="302"/>
      <c r="I114" s="208" t="s">
        <v>503</v>
      </c>
      <c r="J114" s="208" t="s">
        <v>504</v>
      </c>
      <c r="K114" s="208" t="s">
        <v>505</v>
      </c>
      <c r="L114" s="208" t="s">
        <v>506</v>
      </c>
      <c r="M114" s="208" t="s">
        <v>507</v>
      </c>
      <c r="N114" s="208"/>
      <c r="O114" s="208"/>
      <c r="P114" s="208"/>
      <c r="Q114" s="208"/>
      <c r="R114" s="208" t="s">
        <v>511</v>
      </c>
      <c r="S114" s="208" t="s">
        <v>511</v>
      </c>
      <c r="T114" s="302"/>
      <c r="U114" s="302"/>
      <c r="V114" s="302"/>
      <c r="W114" s="302"/>
    </row>
    <row r="115" spans="1:23" ht="8.25" customHeight="1" thickBot="1">
      <c r="A115" s="288"/>
      <c r="B115" s="288"/>
      <c r="C115" s="288" t="s">
        <v>512</v>
      </c>
      <c r="D115" s="303" t="s">
        <v>513</v>
      </c>
      <c r="E115" s="303"/>
      <c r="F115" s="207" t="s">
        <v>308</v>
      </c>
      <c r="G115" s="304" t="s">
        <v>514</v>
      </c>
      <c r="H115" s="304"/>
      <c r="I115" s="204" t="s">
        <v>515</v>
      </c>
      <c r="J115" s="204" t="s">
        <v>21</v>
      </c>
      <c r="K115" s="204"/>
      <c r="L115" s="204" t="s">
        <v>21</v>
      </c>
      <c r="M115" s="204" t="s">
        <v>516</v>
      </c>
      <c r="N115" s="204"/>
      <c r="O115" s="204"/>
      <c r="P115" s="204"/>
      <c r="Q115" s="204"/>
      <c r="R115" s="204" t="s">
        <v>517</v>
      </c>
      <c r="S115" s="204" t="s">
        <v>517</v>
      </c>
      <c r="T115" s="304"/>
      <c r="U115" s="304"/>
      <c r="V115" s="304"/>
      <c r="W115" s="304"/>
    </row>
    <row r="116" spans="1:23" ht="8.25" customHeight="1" thickBot="1">
      <c r="A116" s="288"/>
      <c r="B116" s="288"/>
      <c r="C116" s="288"/>
      <c r="D116" s="303"/>
      <c r="E116" s="303"/>
      <c r="F116" s="158" t="s">
        <v>316</v>
      </c>
      <c r="G116" s="302"/>
      <c r="H116" s="302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302"/>
      <c r="U116" s="302"/>
      <c r="V116" s="302"/>
      <c r="W116" s="302"/>
    </row>
    <row r="117" spans="1:23" ht="8.25" customHeight="1" thickBot="1">
      <c r="A117" s="288"/>
      <c r="B117" s="288"/>
      <c r="C117" s="288"/>
      <c r="D117" s="303"/>
      <c r="E117" s="303"/>
      <c r="F117" s="158" t="s">
        <v>317</v>
      </c>
      <c r="G117" s="302" t="s">
        <v>509</v>
      </c>
      <c r="H117" s="302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 t="s">
        <v>509</v>
      </c>
      <c r="S117" s="208" t="s">
        <v>509</v>
      </c>
      <c r="T117" s="302"/>
      <c r="U117" s="302"/>
      <c r="V117" s="302"/>
      <c r="W117" s="302"/>
    </row>
    <row r="118" spans="1:23" ht="8.25" customHeight="1">
      <c r="A118" s="288"/>
      <c r="B118" s="288"/>
      <c r="C118" s="288"/>
      <c r="D118" s="303"/>
      <c r="E118" s="303"/>
      <c r="F118" s="158" t="s">
        <v>319</v>
      </c>
      <c r="G118" s="302" t="s">
        <v>518</v>
      </c>
      <c r="H118" s="302"/>
      <c r="I118" s="208" t="s">
        <v>515</v>
      </c>
      <c r="J118" s="208" t="s">
        <v>21</v>
      </c>
      <c r="K118" s="208"/>
      <c r="L118" s="208" t="s">
        <v>21</v>
      </c>
      <c r="M118" s="208" t="s">
        <v>516</v>
      </c>
      <c r="N118" s="208"/>
      <c r="O118" s="208"/>
      <c r="P118" s="208"/>
      <c r="Q118" s="208"/>
      <c r="R118" s="208" t="s">
        <v>519</v>
      </c>
      <c r="S118" s="208" t="s">
        <v>519</v>
      </c>
      <c r="T118" s="302"/>
      <c r="U118" s="302"/>
      <c r="V118" s="302"/>
      <c r="W118" s="302"/>
    </row>
    <row r="119" spans="1:23" ht="8.25" customHeight="1">
      <c r="A119" s="307" t="s">
        <v>520</v>
      </c>
      <c r="B119" s="307"/>
      <c r="C119" s="307"/>
      <c r="D119" s="287" t="s">
        <v>521</v>
      </c>
      <c r="E119" s="287"/>
      <c r="F119" s="158" t="s">
        <v>308</v>
      </c>
      <c r="G119" s="302" t="s">
        <v>522</v>
      </c>
      <c r="H119" s="302"/>
      <c r="I119" s="208" t="s">
        <v>523</v>
      </c>
      <c r="J119" s="208" t="s">
        <v>524</v>
      </c>
      <c r="K119" s="208" t="s">
        <v>525</v>
      </c>
      <c r="L119" s="208" t="s">
        <v>526</v>
      </c>
      <c r="M119" s="208" t="s">
        <v>527</v>
      </c>
      <c r="N119" s="208"/>
      <c r="O119" s="208" t="s">
        <v>528</v>
      </c>
      <c r="P119" s="208"/>
      <c r="Q119" s="208"/>
      <c r="R119" s="208" t="s">
        <v>529</v>
      </c>
      <c r="S119" s="208" t="s">
        <v>529</v>
      </c>
      <c r="T119" s="302" t="s">
        <v>530</v>
      </c>
      <c r="U119" s="302"/>
      <c r="V119" s="302"/>
      <c r="W119" s="302"/>
    </row>
    <row r="120" spans="1:23" ht="8.25" customHeight="1">
      <c r="A120" s="307"/>
      <c r="B120" s="307"/>
      <c r="C120" s="307"/>
      <c r="D120" s="287"/>
      <c r="E120" s="287"/>
      <c r="F120" s="158" t="s">
        <v>316</v>
      </c>
      <c r="G120" s="302" t="s">
        <v>565</v>
      </c>
      <c r="H120" s="302"/>
      <c r="I120" s="208" t="s">
        <v>565</v>
      </c>
      <c r="J120" s="208"/>
      <c r="K120" s="208"/>
      <c r="L120" s="208"/>
      <c r="M120" s="208" t="s">
        <v>565</v>
      </c>
      <c r="N120" s="208"/>
      <c r="O120" s="208"/>
      <c r="P120" s="208"/>
      <c r="Q120" s="208"/>
      <c r="R120" s="208"/>
      <c r="S120" s="208"/>
      <c r="T120" s="302"/>
      <c r="U120" s="302"/>
      <c r="V120" s="302"/>
      <c r="W120" s="302"/>
    </row>
    <row r="121" spans="1:23" ht="8.25" customHeight="1">
      <c r="A121" s="307"/>
      <c r="B121" s="307"/>
      <c r="C121" s="307"/>
      <c r="D121" s="287"/>
      <c r="E121" s="287"/>
      <c r="F121" s="158" t="s">
        <v>317</v>
      </c>
      <c r="G121" s="302"/>
      <c r="H121" s="302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302"/>
      <c r="U121" s="302"/>
      <c r="V121" s="302"/>
      <c r="W121" s="302"/>
    </row>
    <row r="122" spans="1:23" ht="8.25" customHeight="1" thickBot="1">
      <c r="A122" s="307"/>
      <c r="B122" s="307"/>
      <c r="C122" s="307"/>
      <c r="D122" s="287"/>
      <c r="E122" s="287"/>
      <c r="F122" s="158" t="s">
        <v>319</v>
      </c>
      <c r="G122" s="302" t="s">
        <v>566</v>
      </c>
      <c r="H122" s="302"/>
      <c r="I122" s="208" t="s">
        <v>567</v>
      </c>
      <c r="J122" s="208" t="s">
        <v>524</v>
      </c>
      <c r="K122" s="208" t="s">
        <v>525</v>
      </c>
      <c r="L122" s="208" t="s">
        <v>526</v>
      </c>
      <c r="M122" s="208" t="s">
        <v>568</v>
      </c>
      <c r="N122" s="208"/>
      <c r="O122" s="208" t="s">
        <v>528</v>
      </c>
      <c r="P122" s="208"/>
      <c r="Q122" s="208"/>
      <c r="R122" s="208" t="s">
        <v>529</v>
      </c>
      <c r="S122" s="208" t="s">
        <v>529</v>
      </c>
      <c r="T122" s="302" t="s">
        <v>530</v>
      </c>
      <c r="U122" s="302"/>
      <c r="V122" s="302"/>
      <c r="W122" s="302"/>
    </row>
    <row r="123" spans="1:23" ht="8.25" customHeight="1" thickBot="1">
      <c r="A123" s="288"/>
      <c r="B123" s="288"/>
      <c r="C123" s="288" t="s">
        <v>531</v>
      </c>
      <c r="D123" s="303" t="s">
        <v>532</v>
      </c>
      <c r="E123" s="303"/>
      <c r="F123" s="207" t="s">
        <v>308</v>
      </c>
      <c r="G123" s="304" t="s">
        <v>533</v>
      </c>
      <c r="H123" s="304"/>
      <c r="I123" s="204" t="s">
        <v>533</v>
      </c>
      <c r="J123" s="204"/>
      <c r="K123" s="204"/>
      <c r="L123" s="204"/>
      <c r="M123" s="204" t="s">
        <v>533</v>
      </c>
      <c r="N123" s="204"/>
      <c r="O123" s="204"/>
      <c r="P123" s="204"/>
      <c r="Q123" s="204"/>
      <c r="R123" s="204"/>
      <c r="S123" s="204"/>
      <c r="T123" s="304"/>
      <c r="U123" s="304"/>
      <c r="V123" s="304"/>
      <c r="W123" s="304"/>
    </row>
    <row r="124" spans="1:23" ht="8.25" customHeight="1" thickBot="1">
      <c r="A124" s="288"/>
      <c r="B124" s="288"/>
      <c r="C124" s="288"/>
      <c r="D124" s="303"/>
      <c r="E124" s="303"/>
      <c r="F124" s="158" t="s">
        <v>316</v>
      </c>
      <c r="G124" s="302" t="s">
        <v>565</v>
      </c>
      <c r="H124" s="302"/>
      <c r="I124" s="208" t="s">
        <v>565</v>
      </c>
      <c r="J124" s="208"/>
      <c r="K124" s="208"/>
      <c r="L124" s="208"/>
      <c r="M124" s="208" t="s">
        <v>565</v>
      </c>
      <c r="N124" s="208"/>
      <c r="O124" s="208"/>
      <c r="P124" s="208"/>
      <c r="Q124" s="208"/>
      <c r="R124" s="208"/>
      <c r="S124" s="208"/>
      <c r="T124" s="302"/>
      <c r="U124" s="302"/>
      <c r="V124" s="302"/>
      <c r="W124" s="302"/>
    </row>
    <row r="125" spans="1:23" ht="8.25" customHeight="1" thickBot="1">
      <c r="A125" s="288"/>
      <c r="B125" s="288"/>
      <c r="C125" s="288"/>
      <c r="D125" s="303"/>
      <c r="E125" s="303"/>
      <c r="F125" s="158" t="s">
        <v>317</v>
      </c>
      <c r="G125" s="302"/>
      <c r="H125" s="302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302"/>
      <c r="U125" s="302"/>
      <c r="V125" s="302"/>
      <c r="W125" s="302"/>
    </row>
    <row r="126" spans="1:23" ht="8.25" customHeight="1" thickBot="1">
      <c r="A126" s="289"/>
      <c r="B126" s="289"/>
      <c r="C126" s="289"/>
      <c r="D126" s="290"/>
      <c r="E126" s="290"/>
      <c r="F126" s="210" t="s">
        <v>319</v>
      </c>
      <c r="G126" s="291"/>
      <c r="H126" s="291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291"/>
      <c r="U126" s="291"/>
      <c r="V126" s="291"/>
      <c r="W126" s="291"/>
    </row>
    <row r="127" spans="1:23" s="214" customFormat="1" ht="8.25" customHeight="1">
      <c r="A127" s="327" t="s">
        <v>534</v>
      </c>
      <c r="B127" s="328"/>
      <c r="C127" s="328"/>
      <c r="D127" s="328"/>
      <c r="E127" s="328"/>
      <c r="F127" s="211" t="s">
        <v>308</v>
      </c>
      <c r="G127" s="292" t="s">
        <v>535</v>
      </c>
      <c r="H127" s="292"/>
      <c r="I127" s="37" t="s">
        <v>536</v>
      </c>
      <c r="J127" s="37" t="s">
        <v>537</v>
      </c>
      <c r="K127" s="37" t="s">
        <v>538</v>
      </c>
      <c r="L127" s="37" t="s">
        <v>539</v>
      </c>
      <c r="M127" s="37" t="s">
        <v>540</v>
      </c>
      <c r="N127" s="37" t="s">
        <v>541</v>
      </c>
      <c r="O127" s="37" t="s">
        <v>542</v>
      </c>
      <c r="P127" s="37"/>
      <c r="Q127" s="37" t="s">
        <v>356</v>
      </c>
      <c r="R127" s="37" t="s">
        <v>543</v>
      </c>
      <c r="S127" s="37" t="s">
        <v>543</v>
      </c>
      <c r="T127" s="292" t="s">
        <v>544</v>
      </c>
      <c r="U127" s="292"/>
      <c r="V127" s="292"/>
      <c r="W127" s="293"/>
    </row>
    <row r="128" spans="1:23" s="214" customFormat="1" ht="8.25" customHeight="1">
      <c r="A128" s="329"/>
      <c r="B128" s="330"/>
      <c r="C128" s="330"/>
      <c r="D128" s="330"/>
      <c r="E128" s="330"/>
      <c r="F128" s="212" t="s">
        <v>316</v>
      </c>
      <c r="G128" s="294" t="s">
        <v>569</v>
      </c>
      <c r="H128" s="294"/>
      <c r="I128" s="35" t="s">
        <v>569</v>
      </c>
      <c r="J128" s="35" t="s">
        <v>545</v>
      </c>
      <c r="K128" s="35" t="s">
        <v>369</v>
      </c>
      <c r="L128" s="35" t="s">
        <v>546</v>
      </c>
      <c r="M128" s="35" t="s">
        <v>565</v>
      </c>
      <c r="N128" s="35" t="s">
        <v>371</v>
      </c>
      <c r="O128" s="35"/>
      <c r="P128" s="35"/>
      <c r="Q128" s="35"/>
      <c r="R128" s="35"/>
      <c r="S128" s="35"/>
      <c r="T128" s="294"/>
      <c r="U128" s="294"/>
      <c r="V128" s="294"/>
      <c r="W128" s="295"/>
    </row>
    <row r="129" spans="1:23" s="214" customFormat="1" ht="8.25" customHeight="1">
      <c r="A129" s="329"/>
      <c r="B129" s="330"/>
      <c r="C129" s="330"/>
      <c r="D129" s="330"/>
      <c r="E129" s="330"/>
      <c r="F129" s="212" t="s">
        <v>317</v>
      </c>
      <c r="G129" s="294" t="s">
        <v>570</v>
      </c>
      <c r="H129" s="294"/>
      <c r="I129" s="35" t="s">
        <v>571</v>
      </c>
      <c r="J129" s="35" t="s">
        <v>654</v>
      </c>
      <c r="K129" s="35" t="s">
        <v>373</v>
      </c>
      <c r="L129" s="35" t="s">
        <v>655</v>
      </c>
      <c r="M129" s="35" t="s">
        <v>656</v>
      </c>
      <c r="N129" s="35" t="s">
        <v>547</v>
      </c>
      <c r="O129" s="35"/>
      <c r="P129" s="35"/>
      <c r="Q129" s="35" t="s">
        <v>357</v>
      </c>
      <c r="R129" s="35" t="s">
        <v>572</v>
      </c>
      <c r="S129" s="35" t="s">
        <v>572</v>
      </c>
      <c r="T129" s="294"/>
      <c r="U129" s="294"/>
      <c r="V129" s="294"/>
      <c r="W129" s="295"/>
    </row>
    <row r="130" spans="1:23" s="214" customFormat="1" ht="8.25" customHeight="1" thickBot="1">
      <c r="A130" s="331"/>
      <c r="B130" s="332"/>
      <c r="C130" s="332"/>
      <c r="D130" s="332"/>
      <c r="E130" s="332"/>
      <c r="F130" s="213" t="s">
        <v>319</v>
      </c>
      <c r="G130" s="325" t="s">
        <v>548</v>
      </c>
      <c r="H130" s="325"/>
      <c r="I130" s="20" t="s">
        <v>573</v>
      </c>
      <c r="J130" s="20" t="s">
        <v>657</v>
      </c>
      <c r="K130" s="20" t="s">
        <v>549</v>
      </c>
      <c r="L130" s="20" t="s">
        <v>658</v>
      </c>
      <c r="M130" s="20" t="s">
        <v>659</v>
      </c>
      <c r="N130" s="20" t="s">
        <v>550</v>
      </c>
      <c r="O130" s="20" t="s">
        <v>542</v>
      </c>
      <c r="P130" s="20"/>
      <c r="Q130" s="20" t="s">
        <v>358</v>
      </c>
      <c r="R130" s="20" t="s">
        <v>574</v>
      </c>
      <c r="S130" s="20" t="s">
        <v>574</v>
      </c>
      <c r="T130" s="325" t="s">
        <v>544</v>
      </c>
      <c r="U130" s="325"/>
      <c r="V130" s="325"/>
      <c r="W130" s="326"/>
    </row>
    <row r="131" spans="1:22" ht="13.5" customHeight="1">
      <c r="A131" s="311"/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296"/>
      <c r="V131" s="296"/>
    </row>
  </sheetData>
  <mergeCells count="478">
    <mergeCell ref="A2:W2"/>
    <mergeCell ref="G130:H130"/>
    <mergeCell ref="T130:U130"/>
    <mergeCell ref="V130:W130"/>
    <mergeCell ref="A127:E130"/>
    <mergeCell ref="G127:H127"/>
    <mergeCell ref="A39:B42"/>
    <mergeCell ref="C39:C42"/>
    <mergeCell ref="G128:H128"/>
    <mergeCell ref="T128:U128"/>
    <mergeCell ref="V128:W128"/>
    <mergeCell ref="A131:T131"/>
    <mergeCell ref="U131:V131"/>
    <mergeCell ref="G129:H129"/>
    <mergeCell ref="T129:U129"/>
    <mergeCell ref="V129:W129"/>
    <mergeCell ref="T127:U127"/>
    <mergeCell ref="V127:W127"/>
    <mergeCell ref="T123:U123"/>
    <mergeCell ref="V123:W123"/>
    <mergeCell ref="T125:U125"/>
    <mergeCell ref="V125:W125"/>
    <mergeCell ref="T126:U126"/>
    <mergeCell ref="V126:W126"/>
    <mergeCell ref="G124:H124"/>
    <mergeCell ref="T124:U124"/>
    <mergeCell ref="V124:W124"/>
    <mergeCell ref="A123:B126"/>
    <mergeCell ref="C123:C126"/>
    <mergeCell ref="D123:E126"/>
    <mergeCell ref="G123:H123"/>
    <mergeCell ref="G125:H125"/>
    <mergeCell ref="G126:H126"/>
    <mergeCell ref="T121:U121"/>
    <mergeCell ref="V121:W121"/>
    <mergeCell ref="G122:H122"/>
    <mergeCell ref="T122:U122"/>
    <mergeCell ref="V122:W122"/>
    <mergeCell ref="T119:U119"/>
    <mergeCell ref="V119:W119"/>
    <mergeCell ref="G120:H120"/>
    <mergeCell ref="T120:U120"/>
    <mergeCell ref="V120:W120"/>
    <mergeCell ref="A119:B122"/>
    <mergeCell ref="C119:C122"/>
    <mergeCell ref="D119:E122"/>
    <mergeCell ref="G119:H119"/>
    <mergeCell ref="G121:H121"/>
    <mergeCell ref="T37:U37"/>
    <mergeCell ref="V37:W37"/>
    <mergeCell ref="T38:U38"/>
    <mergeCell ref="V38:W38"/>
    <mergeCell ref="T35:U35"/>
    <mergeCell ref="V35:W35"/>
    <mergeCell ref="T36:U36"/>
    <mergeCell ref="V36:W36"/>
    <mergeCell ref="A35:B38"/>
    <mergeCell ref="C35:C38"/>
    <mergeCell ref="D35:E38"/>
    <mergeCell ref="G35:H35"/>
    <mergeCell ref="G36:H36"/>
    <mergeCell ref="G37:H37"/>
    <mergeCell ref="G38:H38"/>
    <mergeCell ref="G33:H33"/>
    <mergeCell ref="T33:U33"/>
    <mergeCell ref="V33:W33"/>
    <mergeCell ref="G34:H34"/>
    <mergeCell ref="T34:U34"/>
    <mergeCell ref="V34:W34"/>
    <mergeCell ref="V30:W30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117:U117"/>
    <mergeCell ref="V117:W117"/>
    <mergeCell ref="G118:H118"/>
    <mergeCell ref="T118:U118"/>
    <mergeCell ref="V118:W118"/>
    <mergeCell ref="T115:U115"/>
    <mergeCell ref="V115:W115"/>
    <mergeCell ref="G116:H116"/>
    <mergeCell ref="T116:U116"/>
    <mergeCell ref="V116:W116"/>
    <mergeCell ref="A115:B118"/>
    <mergeCell ref="C115:C118"/>
    <mergeCell ref="D115:E118"/>
    <mergeCell ref="G115:H115"/>
    <mergeCell ref="G117:H117"/>
    <mergeCell ref="T113:U113"/>
    <mergeCell ref="V113:W113"/>
    <mergeCell ref="G114:H114"/>
    <mergeCell ref="T114:U114"/>
    <mergeCell ref="V114:W114"/>
    <mergeCell ref="T111:U111"/>
    <mergeCell ref="V111:W111"/>
    <mergeCell ref="G112:H112"/>
    <mergeCell ref="T112:U112"/>
    <mergeCell ref="V112:W112"/>
    <mergeCell ref="A111:B114"/>
    <mergeCell ref="C111:C114"/>
    <mergeCell ref="D111:E114"/>
    <mergeCell ref="G111:H111"/>
    <mergeCell ref="G113:H113"/>
    <mergeCell ref="T109:U109"/>
    <mergeCell ref="V109:W109"/>
    <mergeCell ref="G110:H110"/>
    <mergeCell ref="T110:U110"/>
    <mergeCell ref="V110:W110"/>
    <mergeCell ref="T107:U107"/>
    <mergeCell ref="V107:W107"/>
    <mergeCell ref="G108:H108"/>
    <mergeCell ref="T108:U108"/>
    <mergeCell ref="V108:W108"/>
    <mergeCell ref="A107:B110"/>
    <mergeCell ref="C107:C110"/>
    <mergeCell ref="D107:E110"/>
    <mergeCell ref="G107:H107"/>
    <mergeCell ref="G109:H109"/>
    <mergeCell ref="T105:U105"/>
    <mergeCell ref="V105:W105"/>
    <mergeCell ref="G106:H106"/>
    <mergeCell ref="T106:U106"/>
    <mergeCell ref="V106:W106"/>
    <mergeCell ref="T103:U103"/>
    <mergeCell ref="V103:W103"/>
    <mergeCell ref="G104:H104"/>
    <mergeCell ref="T104:U104"/>
    <mergeCell ref="V104:W104"/>
    <mergeCell ref="A103:B106"/>
    <mergeCell ref="C103:C106"/>
    <mergeCell ref="D103:E106"/>
    <mergeCell ref="G103:H103"/>
    <mergeCell ref="G105:H105"/>
    <mergeCell ref="T101:U101"/>
    <mergeCell ref="V101:W101"/>
    <mergeCell ref="G102:H102"/>
    <mergeCell ref="T102:U102"/>
    <mergeCell ref="V102:W102"/>
    <mergeCell ref="T99:U99"/>
    <mergeCell ref="V99:W99"/>
    <mergeCell ref="G100:H100"/>
    <mergeCell ref="T100:U100"/>
    <mergeCell ref="V100:W100"/>
    <mergeCell ref="A99:B102"/>
    <mergeCell ref="C99:C102"/>
    <mergeCell ref="D99:E102"/>
    <mergeCell ref="G99:H99"/>
    <mergeCell ref="G101:H101"/>
    <mergeCell ref="T97:U97"/>
    <mergeCell ref="V97:W97"/>
    <mergeCell ref="G98:H98"/>
    <mergeCell ref="T98:U98"/>
    <mergeCell ref="V98:W98"/>
    <mergeCell ref="T95:U95"/>
    <mergeCell ref="V95:W95"/>
    <mergeCell ref="G96:H96"/>
    <mergeCell ref="T96:U96"/>
    <mergeCell ref="V96:W96"/>
    <mergeCell ref="A95:B98"/>
    <mergeCell ref="C95:C98"/>
    <mergeCell ref="D95:E98"/>
    <mergeCell ref="G95:H95"/>
    <mergeCell ref="G97:H97"/>
    <mergeCell ref="T93:U93"/>
    <mergeCell ref="V93:W93"/>
    <mergeCell ref="G94:H94"/>
    <mergeCell ref="T94:U94"/>
    <mergeCell ref="V94:W94"/>
    <mergeCell ref="T91:U91"/>
    <mergeCell ref="V91:W91"/>
    <mergeCell ref="G92:H92"/>
    <mergeCell ref="T92:U92"/>
    <mergeCell ref="V92:W92"/>
    <mergeCell ref="A91:B94"/>
    <mergeCell ref="C91:C94"/>
    <mergeCell ref="D91:E94"/>
    <mergeCell ref="G91:H91"/>
    <mergeCell ref="G93:H93"/>
    <mergeCell ref="T89:U89"/>
    <mergeCell ref="V89:W89"/>
    <mergeCell ref="G90:H90"/>
    <mergeCell ref="T90:U90"/>
    <mergeCell ref="V90:W90"/>
    <mergeCell ref="T87:U87"/>
    <mergeCell ref="V87:W87"/>
    <mergeCell ref="G88:H88"/>
    <mergeCell ref="T88:U88"/>
    <mergeCell ref="V88:W88"/>
    <mergeCell ref="A87:B90"/>
    <mergeCell ref="C87:C90"/>
    <mergeCell ref="D87:E90"/>
    <mergeCell ref="G87:H87"/>
    <mergeCell ref="G89:H89"/>
    <mergeCell ref="T85:U85"/>
    <mergeCell ref="V85:W85"/>
    <mergeCell ref="G86:H86"/>
    <mergeCell ref="T86:U86"/>
    <mergeCell ref="V86:W86"/>
    <mergeCell ref="T83:U83"/>
    <mergeCell ref="V83:W83"/>
    <mergeCell ref="G84:H84"/>
    <mergeCell ref="T84:U84"/>
    <mergeCell ref="V84:W84"/>
    <mergeCell ref="A83:B86"/>
    <mergeCell ref="C83:C86"/>
    <mergeCell ref="D83:E86"/>
    <mergeCell ref="G83:H83"/>
    <mergeCell ref="G85:H85"/>
    <mergeCell ref="T81:U81"/>
    <mergeCell ref="V81:W81"/>
    <mergeCell ref="G82:H82"/>
    <mergeCell ref="T82:U82"/>
    <mergeCell ref="V82:W82"/>
    <mergeCell ref="T79:U79"/>
    <mergeCell ref="V79:W79"/>
    <mergeCell ref="G80:H80"/>
    <mergeCell ref="T80:U80"/>
    <mergeCell ref="V80:W80"/>
    <mergeCell ref="A79:B82"/>
    <mergeCell ref="C79:C82"/>
    <mergeCell ref="D79:E82"/>
    <mergeCell ref="G79:H79"/>
    <mergeCell ref="G81:H81"/>
    <mergeCell ref="T77:U77"/>
    <mergeCell ref="V77:W77"/>
    <mergeCell ref="G78:H78"/>
    <mergeCell ref="T78:U78"/>
    <mergeCell ref="V78:W78"/>
    <mergeCell ref="T75:U75"/>
    <mergeCell ref="V75:W75"/>
    <mergeCell ref="G76:H76"/>
    <mergeCell ref="T76:U76"/>
    <mergeCell ref="V76:W76"/>
    <mergeCell ref="A75:B78"/>
    <mergeCell ref="C75:C78"/>
    <mergeCell ref="D75:E78"/>
    <mergeCell ref="G75:H75"/>
    <mergeCell ref="G77:H77"/>
    <mergeCell ref="G65:H65"/>
    <mergeCell ref="T65:U65"/>
    <mergeCell ref="V65:W65"/>
    <mergeCell ref="G66:H66"/>
    <mergeCell ref="T66:U66"/>
    <mergeCell ref="V66:W66"/>
    <mergeCell ref="V74:W74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Q71:Q73"/>
    <mergeCell ref="T72:U73"/>
    <mergeCell ref="A74:B74"/>
    <mergeCell ref="D74:F74"/>
    <mergeCell ref="G74:H74"/>
    <mergeCell ref="T74:U74"/>
    <mergeCell ref="M71:M73"/>
    <mergeCell ref="N71:N73"/>
    <mergeCell ref="O71:O73"/>
    <mergeCell ref="P71:P73"/>
    <mergeCell ref="I68:W68"/>
    <mergeCell ref="I69:I73"/>
    <mergeCell ref="J69:Q70"/>
    <mergeCell ref="R69:R73"/>
    <mergeCell ref="S69:W69"/>
    <mergeCell ref="S70:S73"/>
    <mergeCell ref="T70:U71"/>
    <mergeCell ref="V70:W73"/>
    <mergeCell ref="J71:J73"/>
    <mergeCell ref="K71:L72"/>
    <mergeCell ref="A68:B73"/>
    <mergeCell ref="C68:C73"/>
    <mergeCell ref="D68:F73"/>
    <mergeCell ref="G68:H73"/>
    <mergeCell ref="B67:D67"/>
    <mergeCell ref="E67:G67"/>
    <mergeCell ref="H67:W67"/>
    <mergeCell ref="T27:U27"/>
    <mergeCell ref="V27:W27"/>
    <mergeCell ref="T28:U28"/>
    <mergeCell ref="V28:W28"/>
    <mergeCell ref="T29:U29"/>
    <mergeCell ref="V29:W29"/>
    <mergeCell ref="T30:U30"/>
    <mergeCell ref="G62:H62"/>
    <mergeCell ref="T62:U62"/>
    <mergeCell ref="V62:W62"/>
    <mergeCell ref="A27:B30"/>
    <mergeCell ref="C27:C30"/>
    <mergeCell ref="D27:E30"/>
    <mergeCell ref="G27:H27"/>
    <mergeCell ref="G28:H28"/>
    <mergeCell ref="G29:H29"/>
    <mergeCell ref="G30:H30"/>
    <mergeCell ref="G60:H60"/>
    <mergeCell ref="T60:U60"/>
    <mergeCell ref="V60:W60"/>
    <mergeCell ref="T61:U61"/>
    <mergeCell ref="V61:W61"/>
    <mergeCell ref="G58:H58"/>
    <mergeCell ref="T58:U58"/>
    <mergeCell ref="V58:W58"/>
    <mergeCell ref="A59:B62"/>
    <mergeCell ref="C59:C62"/>
    <mergeCell ref="D59:E62"/>
    <mergeCell ref="G59:H59"/>
    <mergeCell ref="G61:H61"/>
    <mergeCell ref="T59:U59"/>
    <mergeCell ref="V59:W59"/>
    <mergeCell ref="G56:H56"/>
    <mergeCell ref="T56:U56"/>
    <mergeCell ref="V56:W56"/>
    <mergeCell ref="T57:U57"/>
    <mergeCell ref="V57:W57"/>
    <mergeCell ref="G54:H54"/>
    <mergeCell ref="T54:U54"/>
    <mergeCell ref="V54:W54"/>
    <mergeCell ref="A55:B58"/>
    <mergeCell ref="C55:C58"/>
    <mergeCell ref="D55:E58"/>
    <mergeCell ref="G55:H55"/>
    <mergeCell ref="G57:H57"/>
    <mergeCell ref="T55:U55"/>
    <mergeCell ref="V55:W55"/>
    <mergeCell ref="G52:H52"/>
    <mergeCell ref="T52:U52"/>
    <mergeCell ref="V52:W52"/>
    <mergeCell ref="T53:U53"/>
    <mergeCell ref="V53:W53"/>
    <mergeCell ref="G50:H50"/>
    <mergeCell ref="T50:U50"/>
    <mergeCell ref="V50:W50"/>
    <mergeCell ref="A51:B54"/>
    <mergeCell ref="C51:C54"/>
    <mergeCell ref="D51:E54"/>
    <mergeCell ref="G51:H51"/>
    <mergeCell ref="G53:H53"/>
    <mergeCell ref="T51:U51"/>
    <mergeCell ref="V51:W51"/>
    <mergeCell ref="G48:H48"/>
    <mergeCell ref="T48:U48"/>
    <mergeCell ref="V48:W48"/>
    <mergeCell ref="T49:U49"/>
    <mergeCell ref="V49:W49"/>
    <mergeCell ref="G46:H46"/>
    <mergeCell ref="T46:U46"/>
    <mergeCell ref="V46:W46"/>
    <mergeCell ref="A47:B50"/>
    <mergeCell ref="C47:C50"/>
    <mergeCell ref="D47:E50"/>
    <mergeCell ref="G47:H47"/>
    <mergeCell ref="G49:H49"/>
    <mergeCell ref="T47:U47"/>
    <mergeCell ref="V47:W47"/>
    <mergeCell ref="G44:H44"/>
    <mergeCell ref="T44:U44"/>
    <mergeCell ref="V44:W44"/>
    <mergeCell ref="T45:U45"/>
    <mergeCell ref="V45:W45"/>
    <mergeCell ref="G26:H26"/>
    <mergeCell ref="T26:U26"/>
    <mergeCell ref="V26:W26"/>
    <mergeCell ref="A43:B46"/>
    <mergeCell ref="C43:C46"/>
    <mergeCell ref="D43:E46"/>
    <mergeCell ref="G43:H43"/>
    <mergeCell ref="G45:H45"/>
    <mergeCell ref="T43:U43"/>
    <mergeCell ref="V43:W43"/>
    <mergeCell ref="G24:H24"/>
    <mergeCell ref="T24:U24"/>
    <mergeCell ref="V24:W24"/>
    <mergeCell ref="T25:U25"/>
    <mergeCell ref="V25:W25"/>
    <mergeCell ref="G22:H22"/>
    <mergeCell ref="T22:U22"/>
    <mergeCell ref="V22:W22"/>
    <mergeCell ref="A23:B26"/>
    <mergeCell ref="C23:C26"/>
    <mergeCell ref="D23:E26"/>
    <mergeCell ref="G23:H23"/>
    <mergeCell ref="G25:H25"/>
    <mergeCell ref="T23:U23"/>
    <mergeCell ref="V23:W23"/>
    <mergeCell ref="G20:H20"/>
    <mergeCell ref="T20:U20"/>
    <mergeCell ref="V20:W20"/>
    <mergeCell ref="T21:U21"/>
    <mergeCell ref="V21:W21"/>
    <mergeCell ref="G18:H18"/>
    <mergeCell ref="T18:U18"/>
    <mergeCell ref="V18:W18"/>
    <mergeCell ref="A19:B22"/>
    <mergeCell ref="C19:C22"/>
    <mergeCell ref="D19:E22"/>
    <mergeCell ref="G19:H19"/>
    <mergeCell ref="G21:H21"/>
    <mergeCell ref="T19:U19"/>
    <mergeCell ref="V19:W19"/>
    <mergeCell ref="G16:H16"/>
    <mergeCell ref="T16:U16"/>
    <mergeCell ref="V16:W16"/>
    <mergeCell ref="T17:U17"/>
    <mergeCell ref="V17:W17"/>
    <mergeCell ref="G14:H14"/>
    <mergeCell ref="T14:U14"/>
    <mergeCell ref="V14:W14"/>
    <mergeCell ref="A15:B18"/>
    <mergeCell ref="C15:C18"/>
    <mergeCell ref="D15:E18"/>
    <mergeCell ref="G15:H15"/>
    <mergeCell ref="G17:H17"/>
    <mergeCell ref="T15:U15"/>
    <mergeCell ref="V15:W15"/>
    <mergeCell ref="V12:W12"/>
    <mergeCell ref="G13:H13"/>
    <mergeCell ref="T13:U13"/>
    <mergeCell ref="V13:W13"/>
    <mergeCell ref="P7:P9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K7:L8"/>
    <mergeCell ref="Q7:Q9"/>
    <mergeCell ref="T8:U9"/>
    <mergeCell ref="A10:B10"/>
    <mergeCell ref="D10:F10"/>
    <mergeCell ref="G10:H10"/>
    <mergeCell ref="T10:U10"/>
    <mergeCell ref="M7:M9"/>
    <mergeCell ref="N7:N9"/>
    <mergeCell ref="O7:O9"/>
    <mergeCell ref="G4:H9"/>
    <mergeCell ref="I4:W4"/>
    <mergeCell ref="I5:I9"/>
    <mergeCell ref="J5:Q6"/>
    <mergeCell ref="R5:R9"/>
    <mergeCell ref="S5:W5"/>
    <mergeCell ref="S6:S9"/>
    <mergeCell ref="T6:U7"/>
    <mergeCell ref="V6:W9"/>
    <mergeCell ref="J7:J9"/>
    <mergeCell ref="G41:H41"/>
    <mergeCell ref="T41:U41"/>
    <mergeCell ref="V41:W41"/>
    <mergeCell ref="A1:W1"/>
    <mergeCell ref="B3:D3"/>
    <mergeCell ref="E3:G3"/>
    <mergeCell ref="H3:W3"/>
    <mergeCell ref="A4:B9"/>
    <mergeCell ref="C4:C9"/>
    <mergeCell ref="D4:F9"/>
    <mergeCell ref="G42:H42"/>
    <mergeCell ref="T42:U42"/>
    <mergeCell ref="V42:W42"/>
    <mergeCell ref="D39:E42"/>
    <mergeCell ref="G39:H39"/>
    <mergeCell ref="T39:U39"/>
    <mergeCell ref="V39:W39"/>
    <mergeCell ref="G40:H40"/>
    <mergeCell ref="T40:U40"/>
    <mergeCell ref="V40:W40"/>
  </mergeCells>
  <printOptions/>
  <pageMargins left="0.17" right="0.17" top="0.73" bottom="0.38" header="0.22" footer="0.16"/>
  <pageSetup horizontalDpi="600" verticalDpi="600" orientation="landscape" paperSize="9" r:id="rId1"/>
  <headerFooter alignWithMargins="0">
    <oddHeader>&amp;R&amp;"Arial,Pogrubiony"&amp;6Załącznik Nr&amp;A&amp;"Arial,Normalny"
do Uchwały Nr XIII/90/2011
Rady Gminy Miłkowice
z dnia 22 listopada 2011r.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83" zoomScaleNormal="83" workbookViewId="0" topLeftCell="A1">
      <selection activeCell="B14" sqref="B14"/>
    </sheetView>
  </sheetViews>
  <sheetFormatPr defaultColWidth="9.33203125" defaultRowHeight="18.75" customHeight="1"/>
  <cols>
    <col min="1" max="1" width="4.66015625" style="199" customWidth="1"/>
    <col min="2" max="2" width="87" style="199" customWidth="1"/>
    <col min="3" max="4" width="15.66015625" style="199" customWidth="1"/>
    <col min="5" max="5" width="13.83203125" style="199" customWidth="1"/>
    <col min="6" max="6" width="15.16015625" style="199" customWidth="1"/>
    <col min="7" max="7" width="13.66015625" style="199" customWidth="1"/>
    <col min="8" max="8" width="0" style="199" hidden="1" customWidth="1"/>
    <col min="9" max="9" width="14.66015625" style="199" customWidth="1"/>
    <col min="10" max="10" width="15" style="199" customWidth="1"/>
    <col min="11" max="11" width="4.5" style="199" customWidth="1"/>
    <col min="12" max="16384" width="7.33203125" style="199" customWidth="1"/>
  </cols>
  <sheetData>
    <row r="1" spans="1:11" s="58" customFormat="1" ht="21" customHeight="1">
      <c r="A1" s="345" t="s">
        <v>188</v>
      </c>
      <c r="B1" s="345"/>
      <c r="C1" s="345"/>
      <c r="D1" s="345"/>
      <c r="E1" s="345"/>
      <c r="F1" s="345"/>
      <c r="G1" s="345"/>
      <c r="H1" s="345"/>
      <c r="I1" s="345"/>
      <c r="J1" s="345"/>
      <c r="K1" s="57"/>
    </row>
    <row r="2" spans="2:11" s="59" customFormat="1" ht="12" customHeight="1" thickBot="1">
      <c r="B2" s="60"/>
      <c r="J2" s="61" t="s">
        <v>189</v>
      </c>
      <c r="K2" s="62"/>
    </row>
    <row r="3" spans="1:11" s="65" customFormat="1" ht="14.25" customHeight="1" thickBot="1">
      <c r="A3" s="346" t="s">
        <v>190</v>
      </c>
      <c r="B3" s="347" t="s">
        <v>191</v>
      </c>
      <c r="C3" s="347" t="s">
        <v>192</v>
      </c>
      <c r="D3" s="348" t="s">
        <v>193</v>
      </c>
      <c r="E3" s="348"/>
      <c r="F3" s="348"/>
      <c r="G3" s="348"/>
      <c r="H3" s="63"/>
      <c r="I3" s="63"/>
      <c r="J3" s="349" t="s">
        <v>194</v>
      </c>
      <c r="K3" s="64"/>
    </row>
    <row r="4" spans="1:11" s="65" customFormat="1" ht="14.25" customHeight="1" thickBot="1">
      <c r="A4" s="346"/>
      <c r="B4" s="347"/>
      <c r="C4" s="347"/>
      <c r="D4" s="350" t="s">
        <v>195</v>
      </c>
      <c r="E4" s="351" t="s">
        <v>196</v>
      </c>
      <c r="F4" s="351"/>
      <c r="G4" s="351"/>
      <c r="H4" s="66"/>
      <c r="I4" s="66"/>
      <c r="J4" s="349"/>
      <c r="K4" s="64"/>
    </row>
    <row r="5" spans="1:11" s="65" customFormat="1" ht="14.25" customHeight="1" thickBot="1">
      <c r="A5" s="346"/>
      <c r="B5" s="347"/>
      <c r="C5" s="347"/>
      <c r="D5" s="350"/>
      <c r="E5" s="361" t="s">
        <v>197</v>
      </c>
      <c r="F5" s="361" t="s">
        <v>198</v>
      </c>
      <c r="G5" s="362" t="s">
        <v>199</v>
      </c>
      <c r="H5" s="67" t="s">
        <v>200</v>
      </c>
      <c r="I5" s="363" t="s">
        <v>201</v>
      </c>
      <c r="J5" s="349"/>
      <c r="K5" s="64"/>
    </row>
    <row r="6" spans="1:11" s="65" customFormat="1" ht="14.25" customHeight="1" thickBot="1">
      <c r="A6" s="346"/>
      <c r="B6" s="347"/>
      <c r="C6" s="347"/>
      <c r="D6" s="350"/>
      <c r="E6" s="361"/>
      <c r="F6" s="361"/>
      <c r="G6" s="362"/>
      <c r="H6" s="68"/>
      <c r="I6" s="363"/>
      <c r="J6" s="349"/>
      <c r="K6" s="64"/>
    </row>
    <row r="7" spans="1:11" s="65" customFormat="1" ht="15" customHeight="1">
      <c r="A7" s="346"/>
      <c r="B7" s="347"/>
      <c r="C7" s="347"/>
      <c r="D7" s="350"/>
      <c r="E7" s="361"/>
      <c r="F7" s="361"/>
      <c r="G7" s="362"/>
      <c r="H7" s="68"/>
      <c r="I7" s="363"/>
      <c r="J7" s="349"/>
      <c r="K7" s="64"/>
    </row>
    <row r="8" spans="1:11" s="74" customFormat="1" ht="10.5" customHeight="1" thickBot="1">
      <c r="A8" s="69">
        <v>1</v>
      </c>
      <c r="B8" s="70">
        <v>2</v>
      </c>
      <c r="C8" s="70">
        <v>5</v>
      </c>
      <c r="D8" s="70">
        <v>6</v>
      </c>
      <c r="E8" s="71">
        <v>7</v>
      </c>
      <c r="F8" s="71">
        <v>8</v>
      </c>
      <c r="G8" s="71">
        <v>9</v>
      </c>
      <c r="H8" s="71">
        <v>10</v>
      </c>
      <c r="I8" s="71">
        <v>10</v>
      </c>
      <c r="J8" s="72">
        <v>11</v>
      </c>
      <c r="K8" s="73"/>
    </row>
    <row r="9" spans="1:11" s="65" customFormat="1" ht="18" customHeight="1" thickBot="1">
      <c r="A9" s="341" t="s">
        <v>202</v>
      </c>
      <c r="B9" s="341"/>
      <c r="C9" s="75">
        <f>C10</f>
        <v>2104355</v>
      </c>
      <c r="D9" s="75">
        <f>D10</f>
        <v>651823</v>
      </c>
      <c r="E9" s="75">
        <f>E10</f>
        <v>186034</v>
      </c>
      <c r="F9" s="75">
        <f>F10</f>
        <v>556369</v>
      </c>
      <c r="G9" s="75">
        <f>G10</f>
        <v>710129</v>
      </c>
      <c r="H9" s="75" t="e">
        <f>H10+#REF!</f>
        <v>#REF!</v>
      </c>
      <c r="I9" s="76"/>
      <c r="J9" s="77"/>
      <c r="K9" s="64"/>
    </row>
    <row r="10" spans="1:11" s="65" customFormat="1" ht="21.75" customHeight="1" thickBot="1">
      <c r="A10" s="366" t="s">
        <v>203</v>
      </c>
      <c r="B10" s="366"/>
      <c r="C10" s="78">
        <f>SUM(C11:C19)</f>
        <v>2104355</v>
      </c>
      <c r="D10" s="78">
        <f>SUM(D11:D19)</f>
        <v>651823</v>
      </c>
      <c r="E10" s="78">
        <f>SUM(E11:E19)</f>
        <v>186034</v>
      </c>
      <c r="F10" s="78">
        <f>SUM(F11:F19)</f>
        <v>556369</v>
      </c>
      <c r="G10" s="78">
        <f>SUM(G11:G19)</f>
        <v>710129</v>
      </c>
      <c r="H10" s="79">
        <f>SUM(H11:H18)</f>
        <v>0</v>
      </c>
      <c r="I10" s="80"/>
      <c r="J10" s="81"/>
      <c r="K10" s="64"/>
    </row>
    <row r="11" spans="1:11" s="65" customFormat="1" ht="30.75" customHeight="1" thickTop="1">
      <c r="A11" s="82">
        <v>1</v>
      </c>
      <c r="B11" s="83" t="s">
        <v>204</v>
      </c>
      <c r="C11" s="84">
        <f>SUM(D11,E11,F11,G11,I11)</f>
        <v>1803046</v>
      </c>
      <c r="D11" s="84">
        <f>620727+31095+1</f>
        <v>651823</v>
      </c>
      <c r="E11" s="84">
        <f>1564630+238416-F11-G11-D11</f>
        <v>21745</v>
      </c>
      <c r="F11" s="84">
        <f>230558+230000</f>
        <v>460558</v>
      </c>
      <c r="G11" s="84">
        <v>668920</v>
      </c>
      <c r="H11" s="84"/>
      <c r="I11" s="85" t="s">
        <v>205</v>
      </c>
      <c r="J11" s="352" t="s">
        <v>275</v>
      </c>
      <c r="K11" s="64"/>
    </row>
    <row r="12" spans="1:11" s="91" customFormat="1" ht="31.5" customHeight="1">
      <c r="A12" s="86">
        <v>2</v>
      </c>
      <c r="B12" s="87" t="s">
        <v>206</v>
      </c>
      <c r="C12" s="88">
        <f>SUM(D12,E12,F12,G12,I12)</f>
        <v>132809</v>
      </c>
      <c r="D12" s="88"/>
      <c r="E12" s="88">
        <v>0</v>
      </c>
      <c r="F12" s="88">
        <v>91600</v>
      </c>
      <c r="G12" s="88">
        <f>23400+34809-7000-10000</f>
        <v>41209</v>
      </c>
      <c r="H12" s="88"/>
      <c r="I12" s="89" t="s">
        <v>207</v>
      </c>
      <c r="J12" s="352"/>
      <c r="K12" s="90"/>
    </row>
    <row r="13" spans="1:11" s="65" customFormat="1" ht="30.75" customHeight="1">
      <c r="A13" s="82">
        <v>3</v>
      </c>
      <c r="B13" s="92" t="s">
        <v>208</v>
      </c>
      <c r="C13" s="84">
        <f>E13</f>
        <v>30500</v>
      </c>
      <c r="D13" s="93"/>
      <c r="E13" s="94">
        <v>30500</v>
      </c>
      <c r="F13" s="93"/>
      <c r="G13" s="93"/>
      <c r="H13" s="93"/>
      <c r="I13" s="95"/>
      <c r="J13" s="96" t="s">
        <v>209</v>
      </c>
      <c r="K13" s="64"/>
    </row>
    <row r="14" spans="1:11" s="65" customFormat="1" ht="30.75" customHeight="1">
      <c r="A14" s="82">
        <v>4</v>
      </c>
      <c r="B14" s="92" t="s">
        <v>210</v>
      </c>
      <c r="C14" s="84">
        <f>E14</f>
        <v>5000</v>
      </c>
      <c r="D14" s="93"/>
      <c r="E14" s="94">
        <f>1000+4000</f>
        <v>5000</v>
      </c>
      <c r="F14" s="93"/>
      <c r="G14" s="93"/>
      <c r="H14" s="93"/>
      <c r="I14" s="95"/>
      <c r="J14" s="97" t="s">
        <v>211</v>
      </c>
      <c r="K14" s="64"/>
    </row>
    <row r="15" spans="1:11" s="65" customFormat="1" ht="20.25" customHeight="1" thickBot="1">
      <c r="A15" s="82">
        <v>5</v>
      </c>
      <c r="B15" s="83" t="s">
        <v>212</v>
      </c>
      <c r="C15" s="84">
        <f>SUM(D15,E15,F15,G15,I15)</f>
        <v>40000</v>
      </c>
      <c r="D15" s="84"/>
      <c r="E15" s="84">
        <v>40000</v>
      </c>
      <c r="F15" s="84"/>
      <c r="G15" s="84"/>
      <c r="H15" s="84"/>
      <c r="I15" s="353" t="s">
        <v>213</v>
      </c>
      <c r="J15" s="357" t="s">
        <v>214</v>
      </c>
      <c r="K15" s="64"/>
    </row>
    <row r="16" spans="1:11" s="65" customFormat="1" ht="20.25" customHeight="1" thickBot="1">
      <c r="A16" s="82">
        <v>6</v>
      </c>
      <c r="B16" s="83" t="s">
        <v>215</v>
      </c>
      <c r="C16" s="84">
        <f>SUM(D16,E16,F16,G16,I16)</f>
        <v>65789</v>
      </c>
      <c r="D16" s="84"/>
      <c r="E16" s="84">
        <f>60000+5789</f>
        <v>65789</v>
      </c>
      <c r="F16" s="84"/>
      <c r="G16" s="84"/>
      <c r="H16" s="84"/>
      <c r="I16" s="354"/>
      <c r="J16" s="358"/>
      <c r="K16" s="64"/>
    </row>
    <row r="17" spans="1:11" s="65" customFormat="1" ht="20.25" customHeight="1">
      <c r="A17" s="82">
        <v>7</v>
      </c>
      <c r="B17" s="87" t="s">
        <v>277</v>
      </c>
      <c r="C17" s="84">
        <f>SUM(D17,E17,F17,G17,I17)</f>
        <v>5000</v>
      </c>
      <c r="D17" s="84"/>
      <c r="E17" s="84">
        <v>5000</v>
      </c>
      <c r="F17" s="84"/>
      <c r="G17" s="84"/>
      <c r="H17" s="84"/>
      <c r="I17" s="355"/>
      <c r="J17" s="359"/>
      <c r="K17" s="64"/>
    </row>
    <row r="18" spans="1:11" s="65" customFormat="1" ht="20.25" customHeight="1">
      <c r="A18" s="82">
        <v>7</v>
      </c>
      <c r="B18" s="87" t="s">
        <v>216</v>
      </c>
      <c r="C18" s="84">
        <f>SUM(D18,E18,F18,G18,I18)</f>
        <v>11211</v>
      </c>
      <c r="D18" s="84"/>
      <c r="E18" s="84">
        <f>7000</f>
        <v>7000</v>
      </c>
      <c r="F18" s="84">
        <f>15000-10789</f>
        <v>4211</v>
      </c>
      <c r="G18" s="84"/>
      <c r="H18" s="84"/>
      <c r="I18" s="356"/>
      <c r="J18" s="360"/>
      <c r="K18" s="64"/>
    </row>
    <row r="19" spans="1:11" s="65" customFormat="1" ht="30.75" customHeight="1" thickBot="1">
      <c r="A19" s="98">
        <v>8</v>
      </c>
      <c r="B19" s="99" t="s">
        <v>217</v>
      </c>
      <c r="C19" s="100">
        <f>E19</f>
        <v>11000</v>
      </c>
      <c r="D19" s="100"/>
      <c r="E19" s="101">
        <f>2000+8000+1000</f>
        <v>11000</v>
      </c>
      <c r="F19" s="100"/>
      <c r="G19" s="100"/>
      <c r="H19" s="101"/>
      <c r="I19" s="101"/>
      <c r="J19" s="102" t="s">
        <v>211</v>
      </c>
      <c r="K19" s="64"/>
    </row>
    <row r="20" spans="1:11" s="65" customFormat="1" ht="18" customHeight="1" thickBot="1">
      <c r="A20" s="364" t="s">
        <v>218</v>
      </c>
      <c r="B20" s="365"/>
      <c r="C20" s="103">
        <f>C23+C21</f>
        <v>511396</v>
      </c>
      <c r="D20" s="103">
        <f>D23+D21</f>
        <v>0</v>
      </c>
      <c r="E20" s="103">
        <f>E23+E21</f>
        <v>68104</v>
      </c>
      <c r="F20" s="103">
        <f>F23+F21</f>
        <v>165000</v>
      </c>
      <c r="G20" s="103">
        <f>G23+G21</f>
        <v>278292</v>
      </c>
      <c r="H20" s="103" t="e">
        <f>H23+#REF!</f>
        <v>#REF!</v>
      </c>
      <c r="I20" s="104"/>
      <c r="J20" s="105"/>
      <c r="K20" s="64"/>
    </row>
    <row r="21" spans="1:11" s="65" customFormat="1" ht="20.25" customHeight="1" thickBot="1">
      <c r="A21" s="366" t="s">
        <v>219</v>
      </c>
      <c r="B21" s="366"/>
      <c r="C21" s="79">
        <f>C22</f>
        <v>1800</v>
      </c>
      <c r="D21" s="79">
        <f>D22</f>
        <v>0</v>
      </c>
      <c r="E21" s="79">
        <f>E22</f>
        <v>1800</v>
      </c>
      <c r="F21" s="79">
        <f>F22</f>
        <v>0</v>
      </c>
      <c r="G21" s="79">
        <f>G22</f>
        <v>0</v>
      </c>
      <c r="H21" s="79">
        <f>SUM(H24:H27)</f>
        <v>0</v>
      </c>
      <c r="I21" s="80"/>
      <c r="J21" s="106"/>
      <c r="K21" s="64"/>
    </row>
    <row r="22" spans="1:11" s="91" customFormat="1" ht="30.75" customHeight="1" thickTop="1">
      <c r="A22" s="107">
        <v>9</v>
      </c>
      <c r="B22" s="108" t="s">
        <v>220</v>
      </c>
      <c r="C22" s="88">
        <f>1800</f>
        <v>1800</v>
      </c>
      <c r="D22" s="109"/>
      <c r="E22" s="110">
        <v>1800</v>
      </c>
      <c r="F22" s="110"/>
      <c r="G22" s="110"/>
      <c r="H22" s="110"/>
      <c r="I22" s="111"/>
      <c r="J22" s="112"/>
      <c r="K22" s="90"/>
    </row>
    <row r="23" spans="1:11" s="65" customFormat="1" ht="20.25" customHeight="1" thickBot="1">
      <c r="A23" s="366" t="s">
        <v>221</v>
      </c>
      <c r="B23" s="366"/>
      <c r="C23" s="79">
        <f>SUM(C24:C29)</f>
        <v>509596</v>
      </c>
      <c r="D23" s="79">
        <f>SUM(D24:D29)</f>
        <v>0</v>
      </c>
      <c r="E23" s="79">
        <f>SUM(E24:E29)</f>
        <v>66304</v>
      </c>
      <c r="F23" s="79">
        <f>SUM(F24:F29)</f>
        <v>165000</v>
      </c>
      <c r="G23" s="79">
        <f>SUM(G24:G29)</f>
        <v>278292</v>
      </c>
      <c r="H23" s="79">
        <f>SUM(H27:H29)</f>
        <v>0</v>
      </c>
      <c r="I23" s="80"/>
      <c r="J23" s="106"/>
      <c r="K23" s="64"/>
    </row>
    <row r="24" spans="1:11" s="91" customFormat="1" ht="21" customHeight="1" thickTop="1">
      <c r="A24" s="107">
        <v>10</v>
      </c>
      <c r="B24" s="108" t="s">
        <v>276</v>
      </c>
      <c r="C24" s="88">
        <f>SUM(D24,E24,F24,G24,J6)</f>
        <v>131400</v>
      </c>
      <c r="D24" s="109"/>
      <c r="E24" s="110"/>
      <c r="F24" s="110">
        <v>45000</v>
      </c>
      <c r="G24" s="110">
        <v>86400</v>
      </c>
      <c r="H24" s="110"/>
      <c r="I24" s="111" t="s">
        <v>222</v>
      </c>
      <c r="J24" s="342" t="s">
        <v>211</v>
      </c>
      <c r="K24" s="90"/>
    </row>
    <row r="25" spans="1:11" s="91" customFormat="1" ht="21" customHeight="1">
      <c r="A25" s="107">
        <v>11</v>
      </c>
      <c r="B25" s="108" t="s">
        <v>223</v>
      </c>
      <c r="C25" s="88">
        <f>SUM(D25,E25,F25,G25,J7)</f>
        <v>222865</v>
      </c>
      <c r="D25" s="109"/>
      <c r="E25" s="110">
        <v>30973</v>
      </c>
      <c r="F25" s="110"/>
      <c r="G25" s="110">
        <v>191892</v>
      </c>
      <c r="H25" s="110"/>
      <c r="I25" s="111" t="s">
        <v>224</v>
      </c>
      <c r="J25" s="343"/>
      <c r="K25" s="90"/>
    </row>
    <row r="26" spans="1:11" s="91" customFormat="1" ht="21" customHeight="1">
      <c r="A26" s="107">
        <v>12</v>
      </c>
      <c r="B26" s="108" t="s">
        <v>225</v>
      </c>
      <c r="C26" s="88">
        <f>SUM(D26,E26,F26,G26,J7)</f>
        <v>124600</v>
      </c>
      <c r="D26" s="109"/>
      <c r="E26" s="110">
        <f>4200+2400-2000</f>
        <v>4600</v>
      </c>
      <c r="F26" s="110">
        <v>120000</v>
      </c>
      <c r="G26" s="110"/>
      <c r="H26" s="110"/>
      <c r="I26" s="110"/>
      <c r="J26" s="343"/>
      <c r="K26" s="90"/>
    </row>
    <row r="27" spans="1:11" s="65" customFormat="1" ht="21.75" customHeight="1">
      <c r="A27" s="82">
        <v>13</v>
      </c>
      <c r="B27" s="92" t="s">
        <v>226</v>
      </c>
      <c r="C27" s="84">
        <f>SUM(D27,E27,F27,G27,J11)</f>
        <v>3500</v>
      </c>
      <c r="D27" s="93"/>
      <c r="E27" s="94">
        <v>3500</v>
      </c>
      <c r="F27" s="93"/>
      <c r="G27" s="93"/>
      <c r="H27" s="93"/>
      <c r="I27" s="113"/>
      <c r="J27" s="343"/>
      <c r="K27" s="64"/>
    </row>
    <row r="28" spans="1:11" s="91" customFormat="1" ht="21" customHeight="1">
      <c r="A28" s="107">
        <v>14</v>
      </c>
      <c r="B28" s="108" t="s">
        <v>227</v>
      </c>
      <c r="C28" s="88">
        <f>E28</f>
        <v>10000</v>
      </c>
      <c r="D28" s="109"/>
      <c r="E28" s="110">
        <v>10000</v>
      </c>
      <c r="F28" s="110"/>
      <c r="G28" s="110"/>
      <c r="H28" s="110"/>
      <c r="I28" s="110"/>
      <c r="J28" s="343"/>
      <c r="K28" s="90"/>
    </row>
    <row r="29" spans="1:11" s="65" customFormat="1" ht="29.25" customHeight="1" thickBot="1">
      <c r="A29" s="82">
        <v>15</v>
      </c>
      <c r="B29" s="92" t="s">
        <v>228</v>
      </c>
      <c r="C29" s="84">
        <f>E29</f>
        <v>17231</v>
      </c>
      <c r="D29" s="93"/>
      <c r="E29" s="94">
        <v>17231</v>
      </c>
      <c r="F29" s="93"/>
      <c r="G29" s="93"/>
      <c r="H29" s="93"/>
      <c r="I29" s="113"/>
      <c r="J29" s="343"/>
      <c r="K29" s="64"/>
    </row>
    <row r="30" spans="1:11" s="65" customFormat="1" ht="31.5" customHeight="1" thickBot="1">
      <c r="A30" s="341" t="s">
        <v>229</v>
      </c>
      <c r="B30" s="341"/>
      <c r="C30" s="75">
        <f>C31+C33</f>
        <v>24000</v>
      </c>
      <c r="D30" s="75">
        <f>D31</f>
        <v>0</v>
      </c>
      <c r="E30" s="76">
        <f>E31+E33</f>
        <v>24000</v>
      </c>
      <c r="F30" s="75">
        <f>F31</f>
        <v>0</v>
      </c>
      <c r="G30" s="75">
        <f>G31</f>
        <v>0</v>
      </c>
      <c r="H30" s="75">
        <f>H31</f>
        <v>0</v>
      </c>
      <c r="I30" s="76"/>
      <c r="J30" s="77"/>
      <c r="K30" s="64"/>
    </row>
    <row r="31" spans="1:11" s="65" customFormat="1" ht="19.5" customHeight="1" thickBot="1">
      <c r="A31" s="366" t="s">
        <v>230</v>
      </c>
      <c r="B31" s="366"/>
      <c r="C31" s="79">
        <f aca="true" t="shared" si="0" ref="C31:H31">SUM(C32:C32)</f>
        <v>4000</v>
      </c>
      <c r="D31" s="79">
        <f t="shared" si="0"/>
        <v>0</v>
      </c>
      <c r="E31" s="79">
        <f t="shared" si="0"/>
        <v>4000</v>
      </c>
      <c r="F31" s="79">
        <f t="shared" si="0"/>
        <v>0</v>
      </c>
      <c r="G31" s="79">
        <f t="shared" si="0"/>
        <v>0</v>
      </c>
      <c r="H31" s="79">
        <f t="shared" si="0"/>
        <v>0</v>
      </c>
      <c r="I31" s="80"/>
      <c r="J31" s="81"/>
      <c r="K31" s="64"/>
    </row>
    <row r="32" spans="1:11" s="65" customFormat="1" ht="27" customHeight="1" thickBot="1" thickTop="1">
      <c r="A32" s="114">
        <v>16</v>
      </c>
      <c r="B32" s="115" t="s">
        <v>231</v>
      </c>
      <c r="C32" s="116">
        <f>SUM(D32,E32,F32,G32,J31)</f>
        <v>4000</v>
      </c>
      <c r="D32" s="116"/>
      <c r="E32" s="117">
        <v>4000</v>
      </c>
      <c r="F32" s="116"/>
      <c r="G32" s="116"/>
      <c r="H32" s="117"/>
      <c r="I32" s="117"/>
      <c r="J32" s="118" t="s">
        <v>211</v>
      </c>
      <c r="K32" s="64"/>
    </row>
    <row r="33" spans="1:11" s="65" customFormat="1" ht="25.5" customHeight="1" thickBot="1">
      <c r="A33" s="366" t="s">
        <v>232</v>
      </c>
      <c r="B33" s="366"/>
      <c r="C33" s="79">
        <f aca="true" t="shared" si="1" ref="C33:H33">SUM(C34:C34)</f>
        <v>20000</v>
      </c>
      <c r="D33" s="79">
        <f t="shared" si="1"/>
        <v>0</v>
      </c>
      <c r="E33" s="79">
        <f t="shared" si="1"/>
        <v>20000</v>
      </c>
      <c r="F33" s="79">
        <f t="shared" si="1"/>
        <v>0</v>
      </c>
      <c r="G33" s="79">
        <f t="shared" si="1"/>
        <v>0</v>
      </c>
      <c r="H33" s="79">
        <f t="shared" si="1"/>
        <v>0</v>
      </c>
      <c r="I33" s="80"/>
      <c r="J33" s="81"/>
      <c r="K33" s="64"/>
    </row>
    <row r="34" spans="1:11" s="65" customFormat="1" ht="20.25" customHeight="1" thickBot="1" thickTop="1">
      <c r="A34" s="114">
        <v>17</v>
      </c>
      <c r="B34" s="115" t="s">
        <v>233</v>
      </c>
      <c r="C34" s="116">
        <f>SUM(D34,E34,F34,G34,J33)</f>
        <v>20000</v>
      </c>
      <c r="D34" s="116"/>
      <c r="E34" s="117">
        <f>10000-5000+15000</f>
        <v>20000</v>
      </c>
      <c r="F34" s="116"/>
      <c r="G34" s="116"/>
      <c r="H34" s="117"/>
      <c r="I34" s="117"/>
      <c r="J34" s="118" t="s">
        <v>234</v>
      </c>
      <c r="K34" s="64"/>
    </row>
    <row r="35" spans="1:11" s="122" customFormat="1" ht="12.75" customHeight="1" hidden="1" thickBot="1">
      <c r="A35" s="368" t="s">
        <v>235</v>
      </c>
      <c r="B35" s="368"/>
      <c r="C35" s="119">
        <f aca="true" t="shared" si="2" ref="C35:I35">C36</f>
        <v>0</v>
      </c>
      <c r="D35" s="119">
        <f t="shared" si="2"/>
        <v>0</v>
      </c>
      <c r="E35" s="119">
        <f t="shared" si="2"/>
        <v>0</v>
      </c>
      <c r="F35" s="119">
        <f t="shared" si="2"/>
        <v>0</v>
      </c>
      <c r="G35" s="119">
        <f t="shared" si="2"/>
        <v>0</v>
      </c>
      <c r="H35" s="119">
        <f t="shared" si="2"/>
        <v>0</v>
      </c>
      <c r="I35" s="119">
        <f t="shared" si="2"/>
        <v>0</v>
      </c>
      <c r="J35" s="120"/>
      <c r="K35" s="121"/>
    </row>
    <row r="36" spans="1:11" s="122" customFormat="1" ht="12.75" customHeight="1" hidden="1" thickBot="1">
      <c r="A36" s="338" t="s">
        <v>236</v>
      </c>
      <c r="B36" s="338"/>
      <c r="C36" s="123">
        <f aca="true" t="shared" si="3" ref="C36:I36">C37+C45+C46</f>
        <v>0</v>
      </c>
      <c r="D36" s="123">
        <f t="shared" si="3"/>
        <v>0</v>
      </c>
      <c r="E36" s="123">
        <f t="shared" si="3"/>
        <v>0</v>
      </c>
      <c r="F36" s="123">
        <f t="shared" si="3"/>
        <v>0</v>
      </c>
      <c r="G36" s="123">
        <f t="shared" si="3"/>
        <v>0</v>
      </c>
      <c r="H36" s="123">
        <f t="shared" si="3"/>
        <v>0</v>
      </c>
      <c r="I36" s="123">
        <f t="shared" si="3"/>
        <v>0</v>
      </c>
      <c r="J36" s="124"/>
      <c r="K36" s="121"/>
    </row>
    <row r="37" spans="1:11" s="65" customFormat="1" ht="12.75" customHeight="1" hidden="1" thickBot="1" thickTop="1">
      <c r="A37" s="125">
        <v>10</v>
      </c>
      <c r="B37" s="126" t="s">
        <v>237</v>
      </c>
      <c r="C37" s="127">
        <f>SUM(D37,E37,F37,G37,J37)</f>
        <v>0</v>
      </c>
      <c r="D37" s="127"/>
      <c r="E37" s="127"/>
      <c r="F37" s="127"/>
      <c r="G37" s="127"/>
      <c r="H37" s="127"/>
      <c r="I37" s="128"/>
      <c r="J37" s="371" t="s">
        <v>211</v>
      </c>
      <c r="K37" s="64"/>
    </row>
    <row r="38" spans="1:11" s="59" customFormat="1" ht="12.75" customHeight="1" hidden="1" thickBot="1" thickTop="1">
      <c r="A38" s="129"/>
      <c r="B38" s="130"/>
      <c r="C38" s="129"/>
      <c r="D38" s="129"/>
      <c r="E38" s="129"/>
      <c r="F38" s="129"/>
      <c r="G38" s="129"/>
      <c r="H38" s="129"/>
      <c r="I38" s="129"/>
      <c r="J38" s="371"/>
      <c r="K38" s="62"/>
    </row>
    <row r="39" spans="1:11" s="132" customFormat="1" ht="12.75" customHeight="1" hidden="1" thickBot="1" thickTop="1">
      <c r="A39" s="372" t="s">
        <v>190</v>
      </c>
      <c r="B39" s="373" t="s">
        <v>191</v>
      </c>
      <c r="C39" s="373" t="s">
        <v>238</v>
      </c>
      <c r="D39" s="374"/>
      <c r="E39" s="374"/>
      <c r="F39" s="374"/>
      <c r="G39" s="374"/>
      <c r="H39" s="131"/>
      <c r="I39" s="131"/>
      <c r="J39" s="371"/>
      <c r="K39" s="62"/>
    </row>
    <row r="40" spans="1:11" s="132" customFormat="1" ht="12.75" customHeight="1" hidden="1" thickBot="1" thickTop="1">
      <c r="A40" s="372"/>
      <c r="B40" s="373"/>
      <c r="C40" s="373"/>
      <c r="D40" s="375"/>
      <c r="E40" s="376"/>
      <c r="F40" s="376"/>
      <c r="G40" s="376"/>
      <c r="H40" s="133"/>
      <c r="I40" s="133"/>
      <c r="J40" s="371"/>
      <c r="K40" s="62"/>
    </row>
    <row r="41" spans="1:11" s="132" customFormat="1" ht="12.75" customHeight="1" hidden="1" thickBot="1" thickTop="1">
      <c r="A41" s="372"/>
      <c r="B41" s="373"/>
      <c r="C41" s="373"/>
      <c r="D41" s="375"/>
      <c r="E41" s="367"/>
      <c r="F41" s="367"/>
      <c r="G41" s="367"/>
      <c r="H41" s="134" t="s">
        <v>200</v>
      </c>
      <c r="I41" s="381" t="s">
        <v>201</v>
      </c>
      <c r="J41" s="371"/>
      <c r="K41" s="62"/>
    </row>
    <row r="42" spans="1:11" s="132" customFormat="1" ht="12.75" customHeight="1" hidden="1" thickBot="1" thickTop="1">
      <c r="A42" s="372"/>
      <c r="B42" s="373"/>
      <c r="C42" s="373"/>
      <c r="D42" s="375"/>
      <c r="E42" s="367"/>
      <c r="F42" s="367"/>
      <c r="G42" s="367"/>
      <c r="H42" s="135"/>
      <c r="I42" s="381"/>
      <c r="J42" s="371"/>
      <c r="K42" s="62"/>
    </row>
    <row r="43" spans="1:11" s="132" customFormat="1" ht="12.75" customHeight="1" hidden="1" thickBot="1" thickTop="1">
      <c r="A43" s="372"/>
      <c r="B43" s="373"/>
      <c r="C43" s="373"/>
      <c r="D43" s="375"/>
      <c r="E43" s="367"/>
      <c r="F43" s="367"/>
      <c r="G43" s="367"/>
      <c r="H43" s="135"/>
      <c r="I43" s="381"/>
      <c r="J43" s="371"/>
      <c r="K43" s="62"/>
    </row>
    <row r="44" spans="1:11" s="140" customFormat="1" ht="12.75" customHeight="1" hidden="1" thickBot="1" thickTop="1">
      <c r="A44" s="136">
        <v>1</v>
      </c>
      <c r="B44" s="137">
        <v>2</v>
      </c>
      <c r="C44" s="137">
        <v>5</v>
      </c>
      <c r="D44" s="137"/>
      <c r="E44" s="138"/>
      <c r="F44" s="138"/>
      <c r="G44" s="138"/>
      <c r="H44" s="138">
        <v>10</v>
      </c>
      <c r="I44" s="138">
        <v>10</v>
      </c>
      <c r="J44" s="371"/>
      <c r="K44" s="139"/>
    </row>
    <row r="45" spans="1:11" s="65" customFormat="1" ht="12.75" customHeight="1" hidden="1" thickBot="1" thickTop="1">
      <c r="A45" s="141">
        <v>11</v>
      </c>
      <c r="B45" s="142" t="s">
        <v>239</v>
      </c>
      <c r="C45" s="93">
        <f>SUM(D45,E45,F45,G45,J45)</f>
        <v>0</v>
      </c>
      <c r="D45" s="93"/>
      <c r="E45" s="93"/>
      <c r="F45" s="93"/>
      <c r="G45" s="93"/>
      <c r="H45" s="93"/>
      <c r="I45" s="143"/>
      <c r="J45" s="371"/>
      <c r="K45" s="64"/>
    </row>
    <row r="46" spans="1:11" s="65" customFormat="1" ht="12.75" customHeight="1" hidden="1" thickBot="1" thickTop="1">
      <c r="A46" s="144">
        <v>12</v>
      </c>
      <c r="B46" s="142" t="s">
        <v>240</v>
      </c>
      <c r="C46" s="93">
        <f>SUM(D46,E46,F46,G46,J46)</f>
        <v>0</v>
      </c>
      <c r="D46" s="84"/>
      <c r="E46" s="84"/>
      <c r="F46" s="84"/>
      <c r="G46" s="84"/>
      <c r="H46" s="84"/>
      <c r="I46" s="145"/>
      <c r="J46" s="371"/>
      <c r="K46" s="64"/>
    </row>
    <row r="47" spans="1:11" s="65" customFormat="1" ht="12.75" customHeight="1" hidden="1" thickBot="1">
      <c r="A47" s="341" t="s">
        <v>241</v>
      </c>
      <c r="B47" s="341"/>
      <c r="C47" s="75">
        <f aca="true" t="shared" si="4" ref="C47:H47">C48</f>
        <v>0</v>
      </c>
      <c r="D47" s="75">
        <f t="shared" si="4"/>
        <v>0</v>
      </c>
      <c r="E47" s="76">
        <f t="shared" si="4"/>
        <v>0</v>
      </c>
      <c r="F47" s="75">
        <f t="shared" si="4"/>
        <v>0</v>
      </c>
      <c r="G47" s="75">
        <f t="shared" si="4"/>
        <v>0</v>
      </c>
      <c r="H47" s="75">
        <f t="shared" si="4"/>
        <v>0</v>
      </c>
      <c r="I47" s="76"/>
      <c r="J47" s="77"/>
      <c r="K47" s="64"/>
    </row>
    <row r="48" spans="1:11" s="65" customFormat="1" ht="12.75" customHeight="1" hidden="1" thickBot="1">
      <c r="A48" s="366" t="s">
        <v>242</v>
      </c>
      <c r="B48" s="366"/>
      <c r="C48" s="79">
        <f aca="true" t="shared" si="5" ref="C48:H48">SUM(C49:C49)</f>
        <v>0</v>
      </c>
      <c r="D48" s="79">
        <f t="shared" si="5"/>
        <v>0</v>
      </c>
      <c r="E48" s="79">
        <f t="shared" si="5"/>
        <v>0</v>
      </c>
      <c r="F48" s="79">
        <f t="shared" si="5"/>
        <v>0</v>
      </c>
      <c r="G48" s="79">
        <f t="shared" si="5"/>
        <v>0</v>
      </c>
      <c r="H48" s="79">
        <f t="shared" si="5"/>
        <v>0</v>
      </c>
      <c r="I48" s="80"/>
      <c r="J48" s="81"/>
      <c r="K48" s="64"/>
    </row>
    <row r="49" spans="1:11" s="65" customFormat="1" ht="12.75" customHeight="1" hidden="1" thickBot="1">
      <c r="A49" s="146">
        <v>13</v>
      </c>
      <c r="B49" s="147" t="s">
        <v>243</v>
      </c>
      <c r="C49" s="148">
        <f>SUM(D49,E49,F49,G49,J49)</f>
        <v>0</v>
      </c>
      <c r="D49" s="148"/>
      <c r="E49" s="149"/>
      <c r="F49" s="148"/>
      <c r="G49" s="148"/>
      <c r="H49" s="149"/>
      <c r="I49" s="150"/>
      <c r="J49" s="151" t="s">
        <v>211</v>
      </c>
      <c r="K49" s="64"/>
    </row>
    <row r="50" spans="1:11" s="65" customFormat="1" ht="33" customHeight="1" thickBot="1">
      <c r="A50" s="341" t="s">
        <v>244</v>
      </c>
      <c r="B50" s="341"/>
      <c r="C50" s="215">
        <f aca="true" t="shared" si="6" ref="C50:H50">C51+C53</f>
        <v>25354.92</v>
      </c>
      <c r="D50" s="75">
        <f t="shared" si="6"/>
        <v>0</v>
      </c>
      <c r="E50" s="215">
        <f t="shared" si="6"/>
        <v>25354.92</v>
      </c>
      <c r="F50" s="75">
        <f t="shared" si="6"/>
        <v>0</v>
      </c>
      <c r="G50" s="75">
        <f t="shared" si="6"/>
        <v>0</v>
      </c>
      <c r="H50" s="75">
        <f t="shared" si="6"/>
        <v>0</v>
      </c>
      <c r="I50" s="75"/>
      <c r="J50" s="152"/>
      <c r="K50" s="64"/>
    </row>
    <row r="51" spans="1:11" s="91" customFormat="1" ht="22.5" customHeight="1" thickBot="1">
      <c r="A51" s="369" t="s">
        <v>245</v>
      </c>
      <c r="B51" s="370"/>
      <c r="C51" s="216">
        <f>C52</f>
        <v>8854.92</v>
      </c>
      <c r="D51" s="153">
        <f>D52</f>
        <v>0</v>
      </c>
      <c r="E51" s="216">
        <f>E52</f>
        <v>8854.92</v>
      </c>
      <c r="F51" s="153">
        <f>F52</f>
        <v>0</v>
      </c>
      <c r="G51" s="153">
        <f>G52</f>
        <v>0</v>
      </c>
      <c r="H51" s="153"/>
      <c r="I51" s="154"/>
      <c r="J51" s="154"/>
      <c r="K51" s="90"/>
    </row>
    <row r="52" spans="1:13" s="91" customFormat="1" ht="30" customHeight="1" thickBot="1" thickTop="1">
      <c r="A52" s="155">
        <v>18</v>
      </c>
      <c r="B52" s="156" t="s">
        <v>246</v>
      </c>
      <c r="C52" s="217">
        <f>SUM(D52,E52,F52,G52)</f>
        <v>8854.92</v>
      </c>
      <c r="D52" s="218"/>
      <c r="E52" s="219">
        <f>7981-613+1486.92</f>
        <v>8854.92</v>
      </c>
      <c r="F52" s="110"/>
      <c r="G52" s="110"/>
      <c r="H52" s="157">
        <v>26400</v>
      </c>
      <c r="I52" s="159" t="s">
        <v>247</v>
      </c>
      <c r="J52" s="160" t="s">
        <v>214</v>
      </c>
      <c r="K52" s="90"/>
      <c r="M52" s="161"/>
    </row>
    <row r="53" spans="1:11" s="65" customFormat="1" ht="22.5" customHeight="1" thickBot="1">
      <c r="A53" s="382" t="s">
        <v>248</v>
      </c>
      <c r="B53" s="382"/>
      <c r="C53" s="78">
        <f>SUM(C54:C55)</f>
        <v>16500</v>
      </c>
      <c r="D53" s="78">
        <f>SUM(D54:D55)</f>
        <v>0</v>
      </c>
      <c r="E53" s="78">
        <f>SUM(E54:E55)</f>
        <v>16500</v>
      </c>
      <c r="F53" s="78">
        <f>F54</f>
        <v>0</v>
      </c>
      <c r="G53" s="78">
        <f>G54</f>
        <v>0</v>
      </c>
      <c r="H53" s="78"/>
      <c r="I53" s="162"/>
      <c r="J53" s="163"/>
      <c r="K53" s="64"/>
    </row>
    <row r="54" spans="1:11" s="65" customFormat="1" ht="27" customHeight="1" thickTop="1">
      <c r="A54" s="82">
        <v>19</v>
      </c>
      <c r="B54" s="83" t="s">
        <v>249</v>
      </c>
      <c r="C54" s="93">
        <f>SUM(D54,E54,F54,G54)</f>
        <v>8000</v>
      </c>
      <c r="D54" s="93"/>
      <c r="E54" s="94">
        <f>5500+2500</f>
        <v>8000</v>
      </c>
      <c r="F54" s="93"/>
      <c r="G54" s="93"/>
      <c r="H54" s="93">
        <v>26400</v>
      </c>
      <c r="I54" s="164"/>
      <c r="J54" s="380" t="s">
        <v>211</v>
      </c>
      <c r="K54" s="64"/>
    </row>
    <row r="55" spans="1:11" s="65" customFormat="1" ht="27" customHeight="1" thickBot="1">
      <c r="A55" s="165">
        <v>20</v>
      </c>
      <c r="B55" s="166" t="s">
        <v>250</v>
      </c>
      <c r="C55" s="167">
        <f>SUM(D55,E55,F55,G55)</f>
        <v>8500</v>
      </c>
      <c r="D55" s="167"/>
      <c r="E55" s="168">
        <v>8500</v>
      </c>
      <c r="F55" s="167"/>
      <c r="G55" s="167"/>
      <c r="H55" s="167">
        <v>26400</v>
      </c>
      <c r="I55" s="169"/>
      <c r="J55" s="380"/>
      <c r="K55" s="64"/>
    </row>
    <row r="56" spans="1:11" s="122" customFormat="1" ht="35.25" customHeight="1" thickBot="1">
      <c r="A56" s="377" t="s">
        <v>251</v>
      </c>
      <c r="B56" s="378"/>
      <c r="C56" s="170">
        <f>C57+C68+C66</f>
        <v>341263</v>
      </c>
      <c r="D56" s="170">
        <f>D57+D68+D66</f>
        <v>0</v>
      </c>
      <c r="E56" s="170">
        <f>E57+E68+E66</f>
        <v>82839</v>
      </c>
      <c r="F56" s="170">
        <f>F57+F68+F66</f>
        <v>258424</v>
      </c>
      <c r="G56" s="170">
        <f>G57+G68+G66</f>
        <v>0</v>
      </c>
      <c r="H56" s="170">
        <f>H57</f>
        <v>0</v>
      </c>
      <c r="I56" s="170">
        <f>I57</f>
        <v>0</v>
      </c>
      <c r="J56" s="171"/>
      <c r="K56" s="121"/>
    </row>
    <row r="57" spans="1:11" s="122" customFormat="1" ht="18.75" customHeight="1" thickBot="1">
      <c r="A57" s="379" t="s">
        <v>252</v>
      </c>
      <c r="B57" s="379"/>
      <c r="C57" s="172">
        <f aca="true" t="shared" si="7" ref="C57:I57">SUM(C58:C65)</f>
        <v>78839</v>
      </c>
      <c r="D57" s="172">
        <f t="shared" si="7"/>
        <v>0</v>
      </c>
      <c r="E57" s="172">
        <f t="shared" si="7"/>
        <v>78839</v>
      </c>
      <c r="F57" s="172">
        <f t="shared" si="7"/>
        <v>0</v>
      </c>
      <c r="G57" s="172">
        <f t="shared" si="7"/>
        <v>0</v>
      </c>
      <c r="H57" s="172">
        <f t="shared" si="7"/>
        <v>0</v>
      </c>
      <c r="I57" s="172">
        <f t="shared" si="7"/>
        <v>0</v>
      </c>
      <c r="J57" s="173"/>
      <c r="K57" s="121"/>
    </row>
    <row r="58" spans="1:11" s="91" customFormat="1" ht="29.25" customHeight="1" thickTop="1">
      <c r="A58" s="86">
        <v>21</v>
      </c>
      <c r="B58" s="87" t="s">
        <v>253</v>
      </c>
      <c r="C58" s="110">
        <f>E58</f>
        <v>8930</v>
      </c>
      <c r="D58" s="109"/>
      <c r="E58" s="88">
        <v>8930</v>
      </c>
      <c r="F58" s="88"/>
      <c r="G58" s="88"/>
      <c r="H58" s="88"/>
      <c r="I58" s="174"/>
      <c r="J58" s="342" t="s">
        <v>211</v>
      </c>
      <c r="K58" s="90"/>
    </row>
    <row r="59" spans="1:11" s="65" customFormat="1" ht="22.5" customHeight="1">
      <c r="A59" s="82">
        <v>22</v>
      </c>
      <c r="B59" s="83" t="s">
        <v>254</v>
      </c>
      <c r="C59" s="93">
        <f>SUM(D59,E59,F59,G59,J58)</f>
        <v>4000</v>
      </c>
      <c r="D59" s="93"/>
      <c r="E59" s="93">
        <v>4000</v>
      </c>
      <c r="F59" s="93"/>
      <c r="G59" s="93"/>
      <c r="H59" s="93"/>
      <c r="I59" s="143"/>
      <c r="J59" s="343"/>
      <c r="K59" s="64"/>
    </row>
    <row r="60" spans="1:11" s="65" customFormat="1" ht="29.25" customHeight="1">
      <c r="A60" s="175">
        <v>23</v>
      </c>
      <c r="B60" s="83" t="s">
        <v>255</v>
      </c>
      <c r="C60" s="93">
        <f>SUM(D60,E60,F60,G60,J60)</f>
        <v>31399</v>
      </c>
      <c r="D60" s="84"/>
      <c r="E60" s="84">
        <f>5599+13200+600+15000-3000</f>
        <v>31399</v>
      </c>
      <c r="F60" s="84"/>
      <c r="G60" s="84"/>
      <c r="H60" s="84"/>
      <c r="I60" s="145"/>
      <c r="J60" s="343"/>
      <c r="K60" s="64"/>
    </row>
    <row r="61" spans="1:11" s="65" customFormat="1" ht="29.25" customHeight="1">
      <c r="A61" s="82">
        <v>24</v>
      </c>
      <c r="B61" s="83" t="s">
        <v>256</v>
      </c>
      <c r="C61" s="93">
        <f>SUM(D61,E61,F61,G61,J61)</f>
        <v>5400</v>
      </c>
      <c r="D61" s="84"/>
      <c r="E61" s="84">
        <v>5400</v>
      </c>
      <c r="F61" s="84"/>
      <c r="G61" s="84"/>
      <c r="H61" s="84"/>
      <c r="I61" s="176"/>
      <c r="J61" s="343"/>
      <c r="K61" s="64"/>
    </row>
    <row r="62" spans="1:11" s="65" customFormat="1" ht="29.25" customHeight="1">
      <c r="A62" s="175">
        <v>25</v>
      </c>
      <c r="B62" s="83" t="s">
        <v>257</v>
      </c>
      <c r="C62" s="93">
        <f>SUM(D62,E62,F62,G62,J62)</f>
        <v>18000</v>
      </c>
      <c r="D62" s="93"/>
      <c r="E62" s="93">
        <f>18200-200</f>
        <v>18000</v>
      </c>
      <c r="F62" s="93"/>
      <c r="G62" s="93"/>
      <c r="H62" s="93"/>
      <c r="I62" s="143"/>
      <c r="J62" s="343"/>
      <c r="K62" s="64"/>
    </row>
    <row r="63" spans="1:11" s="65" customFormat="1" ht="21.75" customHeight="1">
      <c r="A63" s="175">
        <v>26</v>
      </c>
      <c r="B63" s="83" t="s">
        <v>258</v>
      </c>
      <c r="C63" s="93">
        <f>SUM(D63,E63,F63,G63,J63)</f>
        <v>5095</v>
      </c>
      <c r="D63" s="93"/>
      <c r="E63" s="93">
        <v>5095</v>
      </c>
      <c r="F63" s="93"/>
      <c r="G63" s="93"/>
      <c r="H63" s="93"/>
      <c r="I63" s="143"/>
      <c r="J63" s="343"/>
      <c r="K63" s="64"/>
    </row>
    <row r="64" spans="1:11" s="91" customFormat="1" ht="24.75" customHeight="1">
      <c r="A64" s="86">
        <v>27</v>
      </c>
      <c r="B64" s="87" t="s">
        <v>278</v>
      </c>
      <c r="C64" s="110">
        <f>E64</f>
        <v>1015</v>
      </c>
      <c r="D64" s="109"/>
      <c r="E64" s="88">
        <v>1015</v>
      </c>
      <c r="F64" s="88"/>
      <c r="G64" s="88"/>
      <c r="H64" s="88"/>
      <c r="I64" s="174"/>
      <c r="J64" s="343"/>
      <c r="K64" s="90"/>
    </row>
    <row r="65" spans="1:11" s="91" customFormat="1" ht="24.75" customHeight="1" thickBot="1">
      <c r="A65" s="86">
        <v>28</v>
      </c>
      <c r="B65" s="87" t="s">
        <v>259</v>
      </c>
      <c r="C65" s="110">
        <f>E65</f>
        <v>5000</v>
      </c>
      <c r="D65" s="109"/>
      <c r="E65" s="88">
        <v>5000</v>
      </c>
      <c r="F65" s="88"/>
      <c r="G65" s="88"/>
      <c r="H65" s="88"/>
      <c r="I65" s="174"/>
      <c r="J65" s="344"/>
      <c r="K65" s="90"/>
    </row>
    <row r="66" spans="1:11" s="122" customFormat="1" ht="18.75" customHeight="1" thickBot="1">
      <c r="A66" s="337" t="s">
        <v>260</v>
      </c>
      <c r="B66" s="338"/>
      <c r="C66" s="123">
        <f aca="true" t="shared" si="8" ref="C66:H66">C67</f>
        <v>258424</v>
      </c>
      <c r="D66" s="123">
        <f t="shared" si="8"/>
        <v>0</v>
      </c>
      <c r="E66" s="123">
        <f t="shared" si="8"/>
        <v>0</v>
      </c>
      <c r="F66" s="123">
        <f t="shared" si="8"/>
        <v>258424</v>
      </c>
      <c r="G66" s="123">
        <f t="shared" si="8"/>
        <v>0</v>
      </c>
      <c r="H66" s="123">
        <f t="shared" si="8"/>
        <v>0</v>
      </c>
      <c r="I66" s="123"/>
      <c r="J66" s="177"/>
      <c r="K66" s="121"/>
    </row>
    <row r="67" spans="1:11" s="122" customFormat="1" ht="31.5" customHeight="1" thickBot="1" thickTop="1">
      <c r="A67" s="178">
        <v>29</v>
      </c>
      <c r="B67" s="126" t="s">
        <v>261</v>
      </c>
      <c r="C67" s="93">
        <f>SUM(D67,E67,F67,G67,J67)</f>
        <v>258424</v>
      </c>
      <c r="D67" s="179"/>
      <c r="E67" s="179"/>
      <c r="F67" s="179">
        <f>233500+24924</f>
        <v>258424</v>
      </c>
      <c r="G67" s="180"/>
      <c r="H67" s="180"/>
      <c r="I67" s="159" t="s">
        <v>213</v>
      </c>
      <c r="J67" s="181" t="s">
        <v>262</v>
      </c>
      <c r="K67" s="121"/>
    </row>
    <row r="68" spans="1:11" s="122" customFormat="1" ht="18.75" customHeight="1" thickBot="1">
      <c r="A68" s="337" t="s">
        <v>263</v>
      </c>
      <c r="B68" s="338"/>
      <c r="C68" s="123">
        <f aca="true" t="shared" si="9" ref="C68:I68">SUM(C69:C72)</f>
        <v>4000</v>
      </c>
      <c r="D68" s="123">
        <f t="shared" si="9"/>
        <v>0</v>
      </c>
      <c r="E68" s="123">
        <f t="shared" si="9"/>
        <v>4000</v>
      </c>
      <c r="F68" s="123">
        <f t="shared" si="9"/>
        <v>0</v>
      </c>
      <c r="G68" s="123">
        <f t="shared" si="9"/>
        <v>0</v>
      </c>
      <c r="H68" s="123">
        <f t="shared" si="9"/>
        <v>0</v>
      </c>
      <c r="I68" s="123">
        <f t="shared" si="9"/>
        <v>0</v>
      </c>
      <c r="J68" s="177"/>
      <c r="K68" s="121"/>
    </row>
    <row r="69" spans="1:11" s="122" customFormat="1" ht="26.25" customHeight="1" thickBot="1" thickTop="1">
      <c r="A69" s="178">
        <v>30</v>
      </c>
      <c r="B69" s="126" t="s">
        <v>264</v>
      </c>
      <c r="C69" s="93">
        <f>SUM(D69,E69,F69,G69,J69)</f>
        <v>4000</v>
      </c>
      <c r="D69" s="182"/>
      <c r="E69" s="179">
        <v>4000</v>
      </c>
      <c r="F69" s="182"/>
      <c r="G69" s="180"/>
      <c r="H69" s="180"/>
      <c r="I69" s="180"/>
      <c r="J69" s="339" t="s">
        <v>211</v>
      </c>
      <c r="K69" s="121"/>
    </row>
    <row r="70" spans="1:11" s="65" customFormat="1" ht="27.75" customHeight="1" hidden="1" thickBot="1" thickTop="1">
      <c r="A70" s="184">
        <v>28</v>
      </c>
      <c r="B70" s="142" t="s">
        <v>265</v>
      </c>
      <c r="C70" s="93">
        <f>SUM(D70,E70,F70,G70,J70)</f>
        <v>0</v>
      </c>
      <c r="D70" s="93"/>
      <c r="E70" s="93"/>
      <c r="F70" s="93"/>
      <c r="G70" s="93"/>
      <c r="H70" s="93"/>
      <c r="I70" s="143"/>
      <c r="J70" s="339"/>
      <c r="K70" s="64"/>
    </row>
    <row r="71" spans="1:11" s="65" customFormat="1" ht="27.75" customHeight="1" hidden="1" thickBot="1" thickTop="1">
      <c r="A71" s="184">
        <v>30</v>
      </c>
      <c r="B71" s="142" t="s">
        <v>266</v>
      </c>
      <c r="C71" s="93">
        <f>SUM(D71,E71,F71,G71,J71)</f>
        <v>0</v>
      </c>
      <c r="D71" s="93"/>
      <c r="E71" s="93"/>
      <c r="F71" s="93"/>
      <c r="G71" s="93"/>
      <c r="H71" s="93"/>
      <c r="I71" s="143"/>
      <c r="J71" s="339"/>
      <c r="K71" s="64"/>
    </row>
    <row r="72" spans="1:11" s="65" customFormat="1" ht="27.75" customHeight="1" hidden="1" thickBot="1" thickTop="1">
      <c r="A72" s="184">
        <v>30</v>
      </c>
      <c r="B72" s="142" t="s">
        <v>267</v>
      </c>
      <c r="C72" s="93">
        <f>SUM(D72,E72,F72,G72,J72)</f>
        <v>0</v>
      </c>
      <c r="D72" s="93"/>
      <c r="E72" s="93"/>
      <c r="F72" s="93"/>
      <c r="G72" s="93"/>
      <c r="H72" s="93"/>
      <c r="I72" s="143"/>
      <c r="J72" s="339"/>
      <c r="K72" s="64"/>
    </row>
    <row r="73" spans="1:11" s="65" customFormat="1" ht="23.25" customHeight="1" thickBot="1">
      <c r="A73" s="340" t="s">
        <v>268</v>
      </c>
      <c r="B73" s="341"/>
      <c r="C73" s="75">
        <f>C74+C76</f>
        <v>16000</v>
      </c>
      <c r="D73" s="75">
        <f>D74+D76</f>
        <v>0</v>
      </c>
      <c r="E73" s="75">
        <f>E74+E76</f>
        <v>16000</v>
      </c>
      <c r="F73" s="75">
        <f>F74+F76</f>
        <v>0</v>
      </c>
      <c r="G73" s="75">
        <f>G74+G76</f>
        <v>0</v>
      </c>
      <c r="H73" s="75">
        <f>H74</f>
        <v>0</v>
      </c>
      <c r="I73" s="75"/>
      <c r="J73" s="185"/>
      <c r="K73" s="64"/>
    </row>
    <row r="74" spans="1:11" s="65" customFormat="1" ht="23.25" customHeight="1" thickBot="1">
      <c r="A74" s="335" t="s">
        <v>269</v>
      </c>
      <c r="B74" s="336"/>
      <c r="C74" s="79">
        <f>C75</f>
        <v>10000</v>
      </c>
      <c r="D74" s="79">
        <f>D75</f>
        <v>0</v>
      </c>
      <c r="E74" s="79">
        <f>E75</f>
        <v>10000</v>
      </c>
      <c r="F74" s="79">
        <f>F75</f>
        <v>0</v>
      </c>
      <c r="G74" s="79">
        <f>G75</f>
        <v>0</v>
      </c>
      <c r="H74" s="79">
        <f>H75</f>
        <v>0</v>
      </c>
      <c r="I74" s="79"/>
      <c r="J74" s="186"/>
      <c r="K74" s="64"/>
    </row>
    <row r="75" spans="1:11" s="65" customFormat="1" ht="23.25" customHeight="1" thickBot="1" thickTop="1">
      <c r="A75" s="187">
        <v>31</v>
      </c>
      <c r="B75" s="99" t="s">
        <v>270</v>
      </c>
      <c r="C75" s="167">
        <f>SUM(D75,E75,F75,G75,J75)</f>
        <v>10000</v>
      </c>
      <c r="D75" s="167"/>
      <c r="E75" s="167">
        <v>10000</v>
      </c>
      <c r="F75" s="167"/>
      <c r="G75" s="167"/>
      <c r="H75" s="167"/>
      <c r="I75" s="188"/>
      <c r="J75" s="189" t="s">
        <v>211</v>
      </c>
      <c r="K75" s="64"/>
    </row>
    <row r="76" spans="1:11" s="65" customFormat="1" ht="23.25" customHeight="1" thickBot="1" thickTop="1">
      <c r="A76" s="333" t="s">
        <v>271</v>
      </c>
      <c r="B76" s="334"/>
      <c r="C76" s="190">
        <f aca="true" t="shared" si="10" ref="C76:H76">C77</f>
        <v>6000</v>
      </c>
      <c r="D76" s="190">
        <f t="shared" si="10"/>
        <v>0</v>
      </c>
      <c r="E76" s="190">
        <f t="shared" si="10"/>
        <v>6000</v>
      </c>
      <c r="F76" s="190">
        <f t="shared" si="10"/>
        <v>0</v>
      </c>
      <c r="G76" s="190">
        <f t="shared" si="10"/>
        <v>0</v>
      </c>
      <c r="H76" s="190">
        <f t="shared" si="10"/>
        <v>0</v>
      </c>
      <c r="I76" s="190"/>
      <c r="J76" s="191"/>
      <c r="K76" s="64"/>
    </row>
    <row r="77" spans="1:11" s="65" customFormat="1" ht="31.5" customHeight="1" thickBot="1" thickTop="1">
      <c r="A77" s="184">
        <v>32</v>
      </c>
      <c r="B77" s="142" t="s">
        <v>272</v>
      </c>
      <c r="C77" s="93">
        <f>SUM(D77,E77,F77,G77,J77)</f>
        <v>6000</v>
      </c>
      <c r="D77" s="93"/>
      <c r="E77" s="93">
        <v>6000</v>
      </c>
      <c r="F77" s="93"/>
      <c r="G77" s="93"/>
      <c r="H77" s="93"/>
      <c r="I77" s="159" t="s">
        <v>213</v>
      </c>
      <c r="J77" s="143" t="s">
        <v>273</v>
      </c>
      <c r="K77" s="64"/>
    </row>
    <row r="78" spans="1:11" s="65" customFormat="1" ht="22.5" customHeight="1" thickBot="1">
      <c r="A78" s="192"/>
      <c r="B78" s="193" t="s">
        <v>274</v>
      </c>
      <c r="C78" s="220">
        <f aca="true" t="shared" si="11" ref="C78:I78">C9+C20+C47+C50+C56+C30+C35+C73</f>
        <v>3022368.92</v>
      </c>
      <c r="D78" s="194">
        <f t="shared" si="11"/>
        <v>651823</v>
      </c>
      <c r="E78" s="220">
        <f t="shared" si="11"/>
        <v>402331.92</v>
      </c>
      <c r="F78" s="194">
        <f t="shared" si="11"/>
        <v>979793</v>
      </c>
      <c r="G78" s="194">
        <f t="shared" si="11"/>
        <v>988421</v>
      </c>
      <c r="H78" s="194" t="e">
        <f t="shared" si="11"/>
        <v>#REF!</v>
      </c>
      <c r="I78" s="194">
        <f t="shared" si="11"/>
        <v>0</v>
      </c>
      <c r="J78" s="195"/>
      <c r="K78" s="64"/>
    </row>
    <row r="79" spans="1:10" s="197" customFormat="1" ht="14.25" customHeight="1">
      <c r="A79" s="196"/>
      <c r="B79" s="59"/>
      <c r="F79" s="60"/>
      <c r="G79" s="60"/>
      <c r="H79" s="59"/>
      <c r="I79" s="59"/>
      <c r="J79" s="198"/>
    </row>
    <row r="80" spans="3:9" ht="18.75" customHeight="1">
      <c r="C80" s="200"/>
      <c r="F80" s="200"/>
      <c r="G80" s="201"/>
      <c r="I80" s="202"/>
    </row>
    <row r="81" ht="18.75" customHeight="1">
      <c r="C81" s="200"/>
    </row>
    <row r="82" spans="3:5" ht="18.75" customHeight="1">
      <c r="C82" s="60"/>
      <c r="D82" s="203"/>
      <c r="E82" s="203"/>
    </row>
  </sheetData>
  <mergeCells count="52">
    <mergeCell ref="A56:B56"/>
    <mergeCell ref="A57:B57"/>
    <mergeCell ref="J54:J55"/>
    <mergeCell ref="J24:J29"/>
    <mergeCell ref="A33:B33"/>
    <mergeCell ref="A47:B47"/>
    <mergeCell ref="I41:I43"/>
    <mergeCell ref="A48:B48"/>
    <mergeCell ref="A50:B50"/>
    <mergeCell ref="A53:B53"/>
    <mergeCell ref="A51:B51"/>
    <mergeCell ref="J37:J46"/>
    <mergeCell ref="A39:A43"/>
    <mergeCell ref="B39:B43"/>
    <mergeCell ref="C39:C43"/>
    <mergeCell ref="D39:G39"/>
    <mergeCell ref="D40:D43"/>
    <mergeCell ref="E40:G40"/>
    <mergeCell ref="E41:E43"/>
    <mergeCell ref="F41:F43"/>
    <mergeCell ref="G41:G43"/>
    <mergeCell ref="A30:B30"/>
    <mergeCell ref="A31:B31"/>
    <mergeCell ref="A35:B35"/>
    <mergeCell ref="A36:B36"/>
    <mergeCell ref="A20:B20"/>
    <mergeCell ref="A23:B23"/>
    <mergeCell ref="A9:B9"/>
    <mergeCell ref="A10:B10"/>
    <mergeCell ref="A21:B21"/>
    <mergeCell ref="J11:J12"/>
    <mergeCell ref="I15:I18"/>
    <mergeCell ref="J15:J18"/>
    <mergeCell ref="E5:E7"/>
    <mergeCell ref="F5:F7"/>
    <mergeCell ref="G5:G7"/>
    <mergeCell ref="I5:I7"/>
    <mergeCell ref="A66:B66"/>
    <mergeCell ref="J58:J65"/>
    <mergeCell ref="A1:J1"/>
    <mergeCell ref="A3:A7"/>
    <mergeCell ref="B3:B7"/>
    <mergeCell ref="C3:C7"/>
    <mergeCell ref="D3:G3"/>
    <mergeCell ref="J3:J7"/>
    <mergeCell ref="D4:D7"/>
    <mergeCell ref="E4:G4"/>
    <mergeCell ref="A76:B76"/>
    <mergeCell ref="A74:B74"/>
    <mergeCell ref="A68:B68"/>
    <mergeCell ref="J69:J72"/>
    <mergeCell ref="A73:B73"/>
  </mergeCells>
  <printOptions horizontalCentered="1"/>
  <pageMargins left="0.5511811023622047" right="0.5511811023622047" top="0.6692913385826772" bottom="0.3937007874015748" header="0.2362204724409449" footer="0.11811023622047245"/>
  <pageSetup fitToHeight="1" fitToWidth="1" horizontalDpi="600" verticalDpi="600" orientation="portrait" paperSize="9" scale="59" r:id="rId1"/>
  <headerFooter alignWithMargins="0">
    <oddHeader>&amp;R&amp;"Arial CE,Pogrubiony"&amp;9Załącznik Nr &amp;A&amp;"Arial CE,Standardowy"
do Uchwały Nr XIII/90/2011 
Rady Gminy Miłkowice
z dnia 22 listopada 2011r.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B12" sqref="B12"/>
    </sheetView>
  </sheetViews>
  <sheetFormatPr defaultColWidth="9.33203125" defaultRowHeight="12.75"/>
  <cols>
    <col min="1" max="1" width="10.66015625" style="21" customWidth="1"/>
    <col min="2" max="2" width="56.16015625" style="21" customWidth="1"/>
    <col min="3" max="3" width="34.5" style="21" customWidth="1"/>
    <col min="4" max="16384" width="10.66015625" style="21" customWidth="1"/>
  </cols>
  <sheetData>
    <row r="1" ht="0.75" customHeight="1"/>
    <row r="2" spans="1:3" s="22" customFormat="1" ht="18" customHeight="1">
      <c r="A2" s="388" t="s">
        <v>125</v>
      </c>
      <c r="B2" s="388"/>
      <c r="C2" s="388"/>
    </row>
    <row r="3" spans="1:3" s="22" customFormat="1" ht="18" customHeight="1">
      <c r="A3" s="389" t="s">
        <v>126</v>
      </c>
      <c r="B3" s="389"/>
      <c r="C3" s="389"/>
    </row>
    <row r="4" ht="10.5" customHeight="1" thickBot="1"/>
    <row r="5" spans="1:3" ht="15.75" customHeight="1" thickBot="1">
      <c r="A5" s="390" t="s">
        <v>127</v>
      </c>
      <c r="B5" s="391"/>
      <c r="C5" s="392"/>
    </row>
    <row r="6" spans="1:3" ht="15.75" customHeight="1">
      <c r="A6" s="23"/>
      <c r="B6" s="24" t="s">
        <v>128</v>
      </c>
      <c r="C6" s="25">
        <v>-667246.96</v>
      </c>
    </row>
    <row r="7" spans="1:3" ht="16.5" customHeight="1">
      <c r="A7" s="26" t="s">
        <v>129</v>
      </c>
      <c r="B7" s="27" t="s">
        <v>130</v>
      </c>
      <c r="C7" s="28">
        <v>12300</v>
      </c>
    </row>
    <row r="8" spans="1:3" ht="36" customHeight="1">
      <c r="A8" s="29" t="s">
        <v>131</v>
      </c>
      <c r="B8" s="30" t="s">
        <v>27</v>
      </c>
      <c r="C8" s="31">
        <v>120000</v>
      </c>
    </row>
    <row r="9" spans="1:3" ht="15" customHeight="1">
      <c r="A9" s="29" t="s">
        <v>132</v>
      </c>
      <c r="B9" s="30" t="s">
        <v>133</v>
      </c>
      <c r="C9" s="31">
        <v>1844428.92</v>
      </c>
    </row>
    <row r="10" spans="1:3" ht="15.75" customHeight="1">
      <c r="A10" s="29" t="s">
        <v>134</v>
      </c>
      <c r="B10" s="32" t="s">
        <v>67</v>
      </c>
      <c r="C10" s="33">
        <v>33000</v>
      </c>
    </row>
    <row r="11" spans="1:3" ht="27.75" customHeight="1">
      <c r="A11" s="26" t="s">
        <v>135</v>
      </c>
      <c r="B11" s="34" t="s">
        <v>136</v>
      </c>
      <c r="C11" s="38">
        <v>1009254</v>
      </c>
    </row>
    <row r="12" spans="1:3" ht="12.75" customHeight="1">
      <c r="A12" s="26"/>
      <c r="B12" s="39" t="s">
        <v>137</v>
      </c>
      <c r="C12" s="31">
        <v>13419</v>
      </c>
    </row>
    <row r="13" spans="1:3" ht="12.75" customHeight="1" thickBot="1">
      <c r="A13" s="383" t="s">
        <v>138</v>
      </c>
      <c r="B13" s="384"/>
      <c r="C13" s="40">
        <f>SUM(C6:C12)</f>
        <v>2365154.96</v>
      </c>
    </row>
    <row r="14" spans="1:3" ht="10.5" customHeight="1" thickBot="1">
      <c r="A14" s="41"/>
      <c r="B14" s="42"/>
      <c r="C14" s="43"/>
    </row>
    <row r="15" spans="1:3" ht="16.5" customHeight="1" thickBot="1">
      <c r="A15" s="385" t="s">
        <v>139</v>
      </c>
      <c r="B15" s="386"/>
      <c r="C15" s="387"/>
    </row>
    <row r="16" spans="1:3" ht="15.75" customHeight="1">
      <c r="A16" s="44" t="s">
        <v>140</v>
      </c>
      <c r="B16" s="45" t="s">
        <v>141</v>
      </c>
      <c r="C16" s="46">
        <v>1500</v>
      </c>
    </row>
    <row r="17" spans="1:3" ht="15" customHeight="1">
      <c r="A17" s="29" t="s">
        <v>142</v>
      </c>
      <c r="B17" s="47" t="s">
        <v>143</v>
      </c>
      <c r="C17" s="48">
        <v>840000</v>
      </c>
    </row>
    <row r="18" spans="1:3" ht="17.25" customHeight="1">
      <c r="A18" s="29" t="s">
        <v>144</v>
      </c>
      <c r="B18" s="47" t="s">
        <v>145</v>
      </c>
      <c r="C18" s="48">
        <v>73321</v>
      </c>
    </row>
    <row r="19" spans="1:3" ht="16.5" customHeight="1">
      <c r="A19" s="29" t="s">
        <v>146</v>
      </c>
      <c r="B19" s="47" t="s">
        <v>147</v>
      </c>
      <c r="C19" s="48">
        <v>138000</v>
      </c>
    </row>
    <row r="20" spans="1:3" ht="17.25" customHeight="1">
      <c r="A20" s="29" t="s">
        <v>148</v>
      </c>
      <c r="B20" s="47" t="s">
        <v>149</v>
      </c>
      <c r="C20" s="48">
        <v>21200</v>
      </c>
    </row>
    <row r="21" spans="1:3" ht="23.25" customHeight="1">
      <c r="A21" s="29" t="s">
        <v>150</v>
      </c>
      <c r="B21" s="47" t="s">
        <v>151</v>
      </c>
      <c r="C21" s="48">
        <v>2200</v>
      </c>
    </row>
    <row r="22" spans="1:3" ht="16.5" customHeight="1">
      <c r="A22" s="29" t="s">
        <v>152</v>
      </c>
      <c r="B22" s="47" t="s">
        <v>153</v>
      </c>
      <c r="C22" s="48">
        <v>50000</v>
      </c>
    </row>
    <row r="23" spans="1:3" ht="16.5" customHeight="1">
      <c r="A23" s="29" t="s">
        <v>154</v>
      </c>
      <c r="B23" s="49" t="s">
        <v>155</v>
      </c>
      <c r="C23" s="48">
        <v>220000</v>
      </c>
    </row>
    <row r="24" spans="1:3" ht="15" customHeight="1">
      <c r="A24" s="29" t="s">
        <v>156</v>
      </c>
      <c r="B24" s="47" t="s">
        <v>157</v>
      </c>
      <c r="C24" s="48">
        <v>1131676</v>
      </c>
    </row>
    <row r="25" spans="1:3" ht="19.5" customHeight="1">
      <c r="A25" s="29" t="s">
        <v>158</v>
      </c>
      <c r="B25" s="49" t="s">
        <v>159</v>
      </c>
      <c r="C25" s="48">
        <v>140761</v>
      </c>
    </row>
    <row r="26" spans="1:3" ht="18.75" customHeight="1">
      <c r="A26" s="29" t="s">
        <v>160</v>
      </c>
      <c r="B26" s="49" t="s">
        <v>161</v>
      </c>
      <c r="C26" s="48">
        <v>1000</v>
      </c>
    </row>
    <row r="27" spans="1:3" ht="16.5" customHeight="1">
      <c r="A27" s="29" t="s">
        <v>162</v>
      </c>
      <c r="B27" s="49" t="s">
        <v>163</v>
      </c>
      <c r="C27" s="48">
        <v>164644.37</v>
      </c>
    </row>
    <row r="28" spans="1:3" ht="26.25" customHeight="1">
      <c r="A28" s="29" t="s">
        <v>164</v>
      </c>
      <c r="B28" s="49" t="s">
        <v>165</v>
      </c>
      <c r="C28" s="48">
        <v>2600</v>
      </c>
    </row>
    <row r="29" spans="1:3" ht="25.5" customHeight="1">
      <c r="A29" s="29" t="s">
        <v>166</v>
      </c>
      <c r="B29" s="49" t="s">
        <v>167</v>
      </c>
      <c r="C29" s="48">
        <v>2700</v>
      </c>
    </row>
    <row r="30" spans="1:3" ht="23.25" customHeight="1">
      <c r="A30" s="29" t="s">
        <v>168</v>
      </c>
      <c r="B30" s="49" t="s">
        <v>169</v>
      </c>
      <c r="C30" s="48">
        <v>4000</v>
      </c>
    </row>
    <row r="31" spans="1:3" ht="23.25" customHeight="1">
      <c r="A31" s="29" t="s">
        <v>170</v>
      </c>
      <c r="B31" s="47" t="s">
        <v>171</v>
      </c>
      <c r="C31" s="48">
        <v>30000</v>
      </c>
    </row>
    <row r="32" spans="1:3" ht="21.75" customHeight="1">
      <c r="A32" s="29" t="s">
        <v>172</v>
      </c>
      <c r="B32" s="47" t="s">
        <v>173</v>
      </c>
      <c r="C32" s="48">
        <v>10600</v>
      </c>
    </row>
    <row r="33" spans="1:3" ht="18" customHeight="1">
      <c r="A33" s="29" t="s">
        <v>174</v>
      </c>
      <c r="B33" s="47" t="s">
        <v>175</v>
      </c>
      <c r="C33" s="48">
        <v>27700</v>
      </c>
    </row>
    <row r="34" spans="1:3" ht="19.5" customHeight="1">
      <c r="A34" s="29" t="s">
        <v>176</v>
      </c>
      <c r="B34" s="47" t="s">
        <v>177</v>
      </c>
      <c r="C34" s="48">
        <v>26802</v>
      </c>
    </row>
    <row r="35" spans="1:3" ht="19.5" customHeight="1">
      <c r="A35" s="29" t="s">
        <v>178</v>
      </c>
      <c r="B35" s="47" t="s">
        <v>179</v>
      </c>
      <c r="C35" s="48">
        <v>13419</v>
      </c>
    </row>
    <row r="36" spans="1:3" ht="19.5" customHeight="1">
      <c r="A36" s="29" t="s">
        <v>180</v>
      </c>
      <c r="B36" s="47" t="s">
        <v>181</v>
      </c>
      <c r="C36" s="48">
        <v>1900</v>
      </c>
    </row>
    <row r="37" spans="1:3" ht="24" customHeight="1">
      <c r="A37" s="29" t="s">
        <v>182</v>
      </c>
      <c r="B37" s="47" t="s">
        <v>183</v>
      </c>
      <c r="C37" s="48">
        <v>7778</v>
      </c>
    </row>
    <row r="38" spans="1:3" ht="21" customHeight="1">
      <c r="A38" s="29" t="s">
        <v>184</v>
      </c>
      <c r="B38" s="47" t="s">
        <v>185</v>
      </c>
      <c r="C38" s="48">
        <v>1400</v>
      </c>
    </row>
    <row r="39" spans="1:3" ht="12.75">
      <c r="A39" s="50"/>
      <c r="B39" s="51" t="s">
        <v>186</v>
      </c>
      <c r="C39" s="48">
        <v>0</v>
      </c>
    </row>
    <row r="40" spans="1:3" ht="13.5" thickBot="1">
      <c r="A40" s="52"/>
      <c r="B40" s="53" t="s">
        <v>187</v>
      </c>
      <c r="C40" s="54">
        <v>-548046.41</v>
      </c>
    </row>
    <row r="41" spans="1:3" ht="15.75" thickBot="1">
      <c r="A41" s="385" t="s">
        <v>138</v>
      </c>
      <c r="B41" s="386"/>
      <c r="C41" s="55">
        <f>SUM(C16:C40)</f>
        <v>2365154.96</v>
      </c>
    </row>
    <row r="42" ht="12.75">
      <c r="A42" s="56"/>
    </row>
  </sheetData>
  <mergeCells count="6">
    <mergeCell ref="A13:B13"/>
    <mergeCell ref="A15:C15"/>
    <mergeCell ref="A41:B41"/>
    <mergeCell ref="A2:C2"/>
    <mergeCell ref="A3:C3"/>
    <mergeCell ref="A5:C5"/>
  </mergeCells>
  <printOptions horizontalCentered="1"/>
  <pageMargins left="0.7874015748031497" right="0.7874015748031497" top="1.1023622047244095" bottom="0.984251968503937" header="0.5118110236220472" footer="0.5118110236220472"/>
  <pageSetup horizontalDpi="600" verticalDpi="600" orientation="portrait" paperSize="9" r:id="rId1"/>
  <headerFooter alignWithMargins="0">
    <oddHeader>&amp;R&amp;"Arial,Pogrubiony"Załącznik Nr 4&amp;"Arial,Normalny"
do Uchwały Nr XIII/90/2011 
Rady Gminy Miłkowice
z dnia 22 listopada 2011r.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zoomScale="90" zoomScaleNormal="90" workbookViewId="0" topLeftCell="A30">
      <selection activeCell="J36" sqref="J36"/>
    </sheetView>
  </sheetViews>
  <sheetFormatPr defaultColWidth="9.33203125" defaultRowHeight="12.75"/>
  <cols>
    <col min="1" max="1" width="4.33203125" style="221" customWidth="1"/>
    <col min="2" max="2" width="8.83203125" style="221" customWidth="1"/>
    <col min="3" max="3" width="10.83203125" style="221" customWidth="1"/>
    <col min="4" max="4" width="21.5" style="221" customWidth="1"/>
    <col min="5" max="5" width="26.5" style="221" customWidth="1"/>
    <col min="6" max="6" width="30.83203125" style="221" customWidth="1"/>
    <col min="7" max="7" width="14.83203125" style="221" customWidth="1"/>
    <col min="8" max="8" width="2.16015625" style="221" customWidth="1"/>
    <col min="9" max="9" width="15.33203125" style="221" customWidth="1"/>
    <col min="10" max="16384" width="10" style="221" customWidth="1"/>
  </cols>
  <sheetData>
    <row r="1" spans="1:7" ht="27.75" customHeight="1">
      <c r="A1" s="393" t="s">
        <v>575</v>
      </c>
      <c r="B1" s="393"/>
      <c r="C1" s="393"/>
      <c r="D1" s="393"/>
      <c r="E1" s="393"/>
      <c r="F1" s="393"/>
      <c r="G1" s="393"/>
    </row>
    <row r="2" s="222" customFormat="1" ht="10.5" customHeight="1">
      <c r="G2" s="223"/>
    </row>
    <row r="3" spans="1:7" s="222" customFormat="1" ht="22.5" customHeight="1">
      <c r="A3" s="224" t="s">
        <v>190</v>
      </c>
      <c r="B3" s="224" t="s">
        <v>0</v>
      </c>
      <c r="C3" s="224" t="s">
        <v>1</v>
      </c>
      <c r="D3" s="224" t="s">
        <v>576</v>
      </c>
      <c r="E3" s="224" t="s">
        <v>577</v>
      </c>
      <c r="F3" s="224" t="s">
        <v>578</v>
      </c>
      <c r="G3" s="225" t="s">
        <v>579</v>
      </c>
    </row>
    <row r="4" spans="1:7" ht="7.5" customHeight="1" thickBot="1">
      <c r="A4" s="226">
        <v>1</v>
      </c>
      <c r="B4" s="226">
        <v>2</v>
      </c>
      <c r="C4" s="226">
        <v>3</v>
      </c>
      <c r="D4" s="226"/>
      <c r="E4" s="226">
        <v>4</v>
      </c>
      <c r="F4" s="226">
        <v>5</v>
      </c>
      <c r="G4" s="226">
        <v>6</v>
      </c>
    </row>
    <row r="5" spans="1:7" ht="15" customHeight="1" thickBot="1">
      <c r="A5" s="227" t="s">
        <v>580</v>
      </c>
      <c r="B5" s="228"/>
      <c r="C5" s="228"/>
      <c r="D5" s="228"/>
      <c r="E5" s="228"/>
      <c r="F5" s="228"/>
      <c r="G5" s="229">
        <f>G6</f>
        <v>1009254</v>
      </c>
    </row>
    <row r="6" spans="1:7" ht="15.75" customHeight="1">
      <c r="A6" s="230" t="s">
        <v>581</v>
      </c>
      <c r="B6" s="231"/>
      <c r="C6" s="231"/>
      <c r="D6" s="231"/>
      <c r="E6" s="231"/>
      <c r="F6" s="231"/>
      <c r="G6" s="232">
        <f>SUM(G7:G14)</f>
        <v>1009254</v>
      </c>
    </row>
    <row r="7" spans="1:256" ht="41.25" customHeight="1">
      <c r="A7" s="233">
        <v>1</v>
      </c>
      <c r="B7" s="234" t="s">
        <v>17</v>
      </c>
      <c r="C7" s="234" t="s">
        <v>582</v>
      </c>
      <c r="D7" s="235" t="s">
        <v>583</v>
      </c>
      <c r="E7" s="236" t="s">
        <v>584</v>
      </c>
      <c r="F7" s="237" t="s">
        <v>628</v>
      </c>
      <c r="G7" s="238">
        <v>200000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  <c r="IV7" s="239"/>
    </row>
    <row r="8" spans="1:256" ht="41.25" customHeight="1">
      <c r="A8" s="233">
        <v>2</v>
      </c>
      <c r="B8" s="240">
        <v>400</v>
      </c>
      <c r="C8" s="240">
        <v>40002</v>
      </c>
      <c r="D8" s="240" t="s">
        <v>585</v>
      </c>
      <c r="E8" s="236" t="s">
        <v>584</v>
      </c>
      <c r="F8" s="237" t="s">
        <v>629</v>
      </c>
      <c r="G8" s="238">
        <v>330000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  <c r="IV8" s="239"/>
    </row>
    <row r="9" spans="1:256" ht="41.25" customHeight="1">
      <c r="A9" s="233">
        <v>3</v>
      </c>
      <c r="B9" s="240">
        <v>600</v>
      </c>
      <c r="C9" s="240">
        <v>60016</v>
      </c>
      <c r="D9" s="235" t="s">
        <v>325</v>
      </c>
      <c r="E9" s="236" t="s">
        <v>584</v>
      </c>
      <c r="F9" s="236" t="s">
        <v>586</v>
      </c>
      <c r="G9" s="238">
        <f>96322+35000+37000</f>
        <v>168322</v>
      </c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  <c r="IV9" s="239"/>
    </row>
    <row r="10" spans="1:256" ht="60">
      <c r="A10" s="233">
        <v>4</v>
      </c>
      <c r="B10" s="240">
        <v>700</v>
      </c>
      <c r="C10" s="240">
        <v>70004</v>
      </c>
      <c r="D10" s="241" t="s">
        <v>630</v>
      </c>
      <c r="E10" s="236" t="s">
        <v>584</v>
      </c>
      <c r="F10" s="242" t="s">
        <v>631</v>
      </c>
      <c r="G10" s="238">
        <f>61518-20009</f>
        <v>41509</v>
      </c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  <c r="IV10" s="239"/>
    </row>
    <row r="11" spans="1:256" ht="45.75" customHeight="1">
      <c r="A11" s="243">
        <v>5</v>
      </c>
      <c r="B11" s="244">
        <v>710</v>
      </c>
      <c r="C11" s="244">
        <v>71035</v>
      </c>
      <c r="D11" s="235" t="s">
        <v>587</v>
      </c>
      <c r="E11" s="236" t="s">
        <v>584</v>
      </c>
      <c r="F11" s="236" t="s">
        <v>632</v>
      </c>
      <c r="G11" s="245">
        <v>29028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  <c r="IV11" s="239"/>
    </row>
    <row r="12" spans="1:256" ht="39.75" customHeight="1">
      <c r="A12" s="243">
        <v>6</v>
      </c>
      <c r="B12" s="244">
        <v>801</v>
      </c>
      <c r="C12" s="244">
        <v>80113</v>
      </c>
      <c r="D12" s="235" t="s">
        <v>435</v>
      </c>
      <c r="E12" s="236" t="s">
        <v>584</v>
      </c>
      <c r="F12" s="246" t="s">
        <v>588</v>
      </c>
      <c r="G12" s="245">
        <v>197000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  <c r="IV12" s="239"/>
    </row>
    <row r="13" spans="1:256" ht="57.75" customHeight="1">
      <c r="A13" s="243">
        <v>7</v>
      </c>
      <c r="B13" s="244">
        <v>900</v>
      </c>
      <c r="C13" s="244">
        <v>90002</v>
      </c>
      <c r="D13" s="235" t="s">
        <v>513</v>
      </c>
      <c r="E13" s="236" t="s">
        <v>584</v>
      </c>
      <c r="F13" s="247" t="s">
        <v>589</v>
      </c>
      <c r="G13" s="245">
        <v>36432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  <c r="IV13" s="239"/>
    </row>
    <row r="14" spans="1:256" ht="43.5" customHeight="1" thickBot="1">
      <c r="A14" s="243">
        <v>8</v>
      </c>
      <c r="B14" s="244">
        <v>900</v>
      </c>
      <c r="C14" s="244">
        <v>90004</v>
      </c>
      <c r="D14" s="240" t="s">
        <v>590</v>
      </c>
      <c r="E14" s="236" t="s">
        <v>584</v>
      </c>
      <c r="F14" s="246" t="s">
        <v>591</v>
      </c>
      <c r="G14" s="245">
        <v>6963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  <c r="IV14" s="239"/>
    </row>
    <row r="15" spans="1:7" ht="15.75" customHeight="1" thickBot="1">
      <c r="A15" s="248" t="s">
        <v>592</v>
      </c>
      <c r="B15" s="249"/>
      <c r="C15" s="249"/>
      <c r="D15" s="249"/>
      <c r="E15" s="249"/>
      <c r="F15" s="249"/>
      <c r="G15" s="250">
        <f>G16+G21</f>
        <v>636181</v>
      </c>
    </row>
    <row r="16" spans="1:7" ht="15.75" customHeight="1">
      <c r="A16" s="251" t="s">
        <v>593</v>
      </c>
      <c r="B16" s="252"/>
      <c r="C16" s="252"/>
      <c r="D16" s="252"/>
      <c r="E16" s="252"/>
      <c r="F16" s="252"/>
      <c r="G16" s="253">
        <f>SUM(G17:G20)</f>
        <v>531500</v>
      </c>
    </row>
    <row r="17" spans="1:7" ht="41.25" customHeight="1">
      <c r="A17" s="243">
        <v>1</v>
      </c>
      <c r="B17" s="244">
        <v>852</v>
      </c>
      <c r="C17" s="244">
        <v>85295</v>
      </c>
      <c r="D17" s="254" t="s">
        <v>594</v>
      </c>
      <c r="E17" s="246" t="s">
        <v>595</v>
      </c>
      <c r="F17" s="246" t="s">
        <v>596</v>
      </c>
      <c r="G17" s="245">
        <v>59000</v>
      </c>
    </row>
    <row r="18" spans="1:7" ht="36.75" customHeight="1">
      <c r="A18" s="243">
        <v>2</v>
      </c>
      <c r="B18" s="244">
        <v>921</v>
      </c>
      <c r="C18" s="244">
        <v>92109</v>
      </c>
      <c r="D18" s="254" t="s">
        <v>597</v>
      </c>
      <c r="E18" s="246" t="s">
        <v>595</v>
      </c>
      <c r="F18" s="246" t="s">
        <v>598</v>
      </c>
      <c r="G18" s="245">
        <f>242000-40000+5000+4000</f>
        <v>211000</v>
      </c>
    </row>
    <row r="19" spans="1:7" ht="30" customHeight="1">
      <c r="A19" s="243">
        <v>3</v>
      </c>
      <c r="B19" s="244">
        <v>921</v>
      </c>
      <c r="C19" s="244">
        <v>92116</v>
      </c>
      <c r="D19" s="244" t="s">
        <v>599</v>
      </c>
      <c r="E19" s="246" t="s">
        <v>595</v>
      </c>
      <c r="F19" s="246" t="s">
        <v>600</v>
      </c>
      <c r="G19" s="245">
        <v>232000</v>
      </c>
    </row>
    <row r="20" spans="1:8" ht="44.25" customHeight="1">
      <c r="A20" s="243">
        <v>4</v>
      </c>
      <c r="B20" s="244">
        <v>926</v>
      </c>
      <c r="C20" s="244">
        <v>92605</v>
      </c>
      <c r="D20" s="254" t="s">
        <v>601</v>
      </c>
      <c r="E20" s="246" t="s">
        <v>595</v>
      </c>
      <c r="F20" s="246" t="s">
        <v>602</v>
      </c>
      <c r="G20" s="245">
        <f>23000+3000+3500</f>
        <v>29500</v>
      </c>
      <c r="H20" s="255"/>
    </row>
    <row r="21" spans="1:7" ht="15.75" customHeight="1">
      <c r="A21" s="251" t="s">
        <v>603</v>
      </c>
      <c r="B21" s="252"/>
      <c r="C21" s="252"/>
      <c r="D21" s="252"/>
      <c r="E21" s="252"/>
      <c r="F21" s="252"/>
      <c r="G21" s="253">
        <f>G22+G23</f>
        <v>104681</v>
      </c>
    </row>
    <row r="22" spans="1:7" ht="51">
      <c r="A22" s="256">
        <v>1</v>
      </c>
      <c r="B22" s="257">
        <v>801</v>
      </c>
      <c r="C22" s="257">
        <v>80104</v>
      </c>
      <c r="D22" s="257" t="s">
        <v>604</v>
      </c>
      <c r="E22" s="258" t="s">
        <v>605</v>
      </c>
      <c r="F22" s="258" t="s">
        <v>606</v>
      </c>
      <c r="G22" s="259">
        <f>98000+3081</f>
        <v>101081</v>
      </c>
    </row>
    <row r="23" spans="1:7" ht="39.75" customHeight="1" thickBot="1">
      <c r="A23" s="256">
        <v>2</v>
      </c>
      <c r="B23" s="257">
        <v>854</v>
      </c>
      <c r="C23" s="257">
        <v>85404</v>
      </c>
      <c r="D23" s="257" t="s">
        <v>604</v>
      </c>
      <c r="E23" s="258" t="s">
        <v>605</v>
      </c>
      <c r="F23" s="258" t="s">
        <v>607</v>
      </c>
      <c r="G23" s="259">
        <v>3600</v>
      </c>
    </row>
    <row r="24" spans="1:7" ht="15.75" customHeight="1" thickBot="1">
      <c r="A24" s="260" t="s">
        <v>608</v>
      </c>
      <c r="B24" s="261"/>
      <c r="C24" s="261"/>
      <c r="D24" s="261"/>
      <c r="E24" s="261"/>
      <c r="F24" s="261"/>
      <c r="G24" s="284">
        <f>G25+G41</f>
        <v>765808.9199999999</v>
      </c>
    </row>
    <row r="25" spans="1:7" ht="15.75" customHeight="1">
      <c r="A25" s="230" t="s">
        <v>609</v>
      </c>
      <c r="B25" s="231"/>
      <c r="C25" s="231"/>
      <c r="D25" s="231"/>
      <c r="E25" s="231"/>
      <c r="F25" s="231"/>
      <c r="G25" s="282">
        <f>SUM(G26:G40)-G31</f>
        <v>678308.9199999999</v>
      </c>
    </row>
    <row r="26" spans="1:7" ht="36.75" customHeight="1">
      <c r="A26" s="243">
        <v>1</v>
      </c>
      <c r="B26" s="244">
        <v>851</v>
      </c>
      <c r="C26" s="244">
        <v>85154</v>
      </c>
      <c r="D26" s="254" t="s">
        <v>610</v>
      </c>
      <c r="E26" s="246" t="s">
        <v>595</v>
      </c>
      <c r="F26" s="395" t="s">
        <v>641</v>
      </c>
      <c r="G26" s="245">
        <f>30000+12000</f>
        <v>42000</v>
      </c>
    </row>
    <row r="27" spans="1:7" ht="36.75" customHeight="1">
      <c r="A27" s="243">
        <v>2</v>
      </c>
      <c r="B27" s="244">
        <v>851</v>
      </c>
      <c r="C27" s="244">
        <v>85153</v>
      </c>
      <c r="D27" s="254" t="s">
        <v>458</v>
      </c>
      <c r="E27" s="246" t="s">
        <v>595</v>
      </c>
      <c r="F27" s="396"/>
      <c r="G27" s="245">
        <v>2000</v>
      </c>
    </row>
    <row r="28" spans="1:7" ht="57" customHeight="1">
      <c r="A28" s="262">
        <v>3</v>
      </c>
      <c r="B28" s="263" t="s">
        <v>17</v>
      </c>
      <c r="C28" s="263" t="s">
        <v>582</v>
      </c>
      <c r="D28" s="264" t="s">
        <v>611</v>
      </c>
      <c r="E28" s="265" t="s">
        <v>612</v>
      </c>
      <c r="F28" s="265" t="s">
        <v>633</v>
      </c>
      <c r="G28" s="266">
        <v>40000</v>
      </c>
    </row>
    <row r="29" s="222" customFormat="1" ht="37.5" customHeight="1">
      <c r="G29" s="223"/>
    </row>
    <row r="30" spans="1:7" s="222" customFormat="1" ht="22.5" customHeight="1">
      <c r="A30" s="224" t="s">
        <v>190</v>
      </c>
      <c r="B30" s="224" t="s">
        <v>0</v>
      </c>
      <c r="C30" s="224" t="s">
        <v>1</v>
      </c>
      <c r="D30" s="224" t="s">
        <v>576</v>
      </c>
      <c r="E30" s="224" t="s">
        <v>577</v>
      </c>
      <c r="F30" s="224" t="s">
        <v>578</v>
      </c>
      <c r="G30" s="225" t="s">
        <v>579</v>
      </c>
    </row>
    <row r="31" spans="1:7" ht="7.5" customHeight="1">
      <c r="A31" s="226">
        <v>1</v>
      </c>
      <c r="B31" s="226">
        <v>2</v>
      </c>
      <c r="C31" s="226">
        <v>3</v>
      </c>
      <c r="D31" s="226"/>
      <c r="E31" s="226">
        <v>4</v>
      </c>
      <c r="F31" s="226">
        <v>5</v>
      </c>
      <c r="G31" s="226">
        <v>6</v>
      </c>
    </row>
    <row r="32" spans="1:7" ht="54.75" customHeight="1">
      <c r="A32" s="262">
        <v>4</v>
      </c>
      <c r="B32" s="263" t="s">
        <v>17</v>
      </c>
      <c r="C32" s="263" t="s">
        <v>582</v>
      </c>
      <c r="D32" s="264" t="s">
        <v>611</v>
      </c>
      <c r="E32" s="265" t="s">
        <v>612</v>
      </c>
      <c r="F32" s="265" t="s">
        <v>634</v>
      </c>
      <c r="G32" s="267">
        <f>60000+5789</f>
        <v>65789</v>
      </c>
    </row>
    <row r="33" spans="1:9" ht="55.5" customHeight="1">
      <c r="A33" s="262">
        <v>5</v>
      </c>
      <c r="B33" s="263" t="s">
        <v>17</v>
      </c>
      <c r="C33" s="263" t="s">
        <v>582</v>
      </c>
      <c r="D33" s="264" t="s">
        <v>611</v>
      </c>
      <c r="E33" s="265" t="s">
        <v>612</v>
      </c>
      <c r="F33" s="265" t="s">
        <v>635</v>
      </c>
      <c r="G33" s="267">
        <f>7000+4211</f>
        <v>11211</v>
      </c>
      <c r="I33" s="255">
        <f>G28+G32+G33+G34+G35</f>
        <v>307000</v>
      </c>
    </row>
    <row r="34" spans="1:7" ht="55.5" customHeight="1">
      <c r="A34" s="262">
        <v>6</v>
      </c>
      <c r="B34" s="263" t="s">
        <v>17</v>
      </c>
      <c r="C34" s="263" t="s">
        <v>582</v>
      </c>
      <c r="D34" s="264" t="s">
        <v>611</v>
      </c>
      <c r="E34" s="265" t="s">
        <v>612</v>
      </c>
      <c r="F34" s="265" t="s">
        <v>636</v>
      </c>
      <c r="G34" s="267">
        <v>5000</v>
      </c>
    </row>
    <row r="35" spans="1:7" ht="51">
      <c r="A35" s="262">
        <v>7</v>
      </c>
      <c r="B35" s="263" t="s">
        <v>17</v>
      </c>
      <c r="C35" s="263" t="s">
        <v>582</v>
      </c>
      <c r="D35" s="264" t="s">
        <v>611</v>
      </c>
      <c r="E35" s="265" t="s">
        <v>612</v>
      </c>
      <c r="F35" s="265" t="s">
        <v>637</v>
      </c>
      <c r="G35" s="267">
        <f>185000</f>
        <v>185000</v>
      </c>
    </row>
    <row r="36" spans="1:7" ht="40.5" customHeight="1">
      <c r="A36" s="262">
        <v>8</v>
      </c>
      <c r="B36" s="263" t="s">
        <v>500</v>
      </c>
      <c r="C36" s="263" t="s">
        <v>512</v>
      </c>
      <c r="D36" s="264" t="s">
        <v>613</v>
      </c>
      <c r="E36" s="265" t="s">
        <v>612</v>
      </c>
      <c r="F36" s="265" t="s">
        <v>638</v>
      </c>
      <c r="G36" s="281">
        <f>7981-613+1486.92</f>
        <v>8854.92</v>
      </c>
    </row>
    <row r="37" spans="1:7" ht="38.25">
      <c r="A37" s="243">
        <v>9</v>
      </c>
      <c r="B37" s="244">
        <v>921</v>
      </c>
      <c r="C37" s="244">
        <v>92116</v>
      </c>
      <c r="D37" s="244" t="s">
        <v>599</v>
      </c>
      <c r="E37" s="246" t="s">
        <v>595</v>
      </c>
      <c r="F37" s="246" t="s">
        <v>639</v>
      </c>
      <c r="G37" s="245">
        <f>233500+24924</f>
        <v>258424</v>
      </c>
    </row>
    <row r="38" spans="1:9" ht="38.25">
      <c r="A38" s="243">
        <v>10</v>
      </c>
      <c r="B38" s="244">
        <v>801</v>
      </c>
      <c r="C38" s="244">
        <v>80104</v>
      </c>
      <c r="D38" s="244" t="s">
        <v>604</v>
      </c>
      <c r="E38" s="246" t="s">
        <v>614</v>
      </c>
      <c r="F38" s="246" t="s">
        <v>615</v>
      </c>
      <c r="G38" s="245">
        <f>60030-G39-G40</f>
        <v>44908</v>
      </c>
      <c r="I38" s="255">
        <f>G38+G39+G40</f>
        <v>60030</v>
      </c>
    </row>
    <row r="39" spans="1:7" ht="38.25">
      <c r="A39" s="243">
        <v>11</v>
      </c>
      <c r="B39" s="244">
        <v>801</v>
      </c>
      <c r="C39" s="244">
        <v>80104</v>
      </c>
      <c r="D39" s="244" t="s">
        <v>604</v>
      </c>
      <c r="E39" s="246" t="s">
        <v>616</v>
      </c>
      <c r="F39" s="246" t="s">
        <v>617</v>
      </c>
      <c r="G39" s="245">
        <v>12878</v>
      </c>
    </row>
    <row r="40" spans="1:7" ht="39" thickBot="1">
      <c r="A40" s="243">
        <v>12</v>
      </c>
      <c r="B40" s="244">
        <v>801</v>
      </c>
      <c r="C40" s="244">
        <v>80104</v>
      </c>
      <c r="D40" s="244" t="s">
        <v>604</v>
      </c>
      <c r="E40" s="246" t="s">
        <v>618</v>
      </c>
      <c r="F40" s="246" t="s">
        <v>619</v>
      </c>
      <c r="G40" s="245">
        <v>2244</v>
      </c>
    </row>
    <row r="41" spans="1:7" ht="15.75" customHeight="1">
      <c r="A41" s="251" t="s">
        <v>620</v>
      </c>
      <c r="B41" s="252"/>
      <c r="C41" s="252"/>
      <c r="D41" s="252"/>
      <c r="E41" s="252"/>
      <c r="F41" s="252"/>
      <c r="G41" s="253">
        <f>SUM(G42:G47)</f>
        <v>87500</v>
      </c>
    </row>
    <row r="42" spans="1:9" s="272" customFormat="1" ht="40.5" customHeight="1">
      <c r="A42" s="268">
        <v>1</v>
      </c>
      <c r="B42" s="269">
        <v>926</v>
      </c>
      <c r="C42" s="269">
        <v>92605</v>
      </c>
      <c r="D42" s="270" t="s">
        <v>601</v>
      </c>
      <c r="E42" s="270" t="s">
        <v>621</v>
      </c>
      <c r="F42" s="273" t="s">
        <v>622</v>
      </c>
      <c r="G42" s="271">
        <v>18000</v>
      </c>
      <c r="I42" s="285"/>
    </row>
    <row r="43" spans="1:7" s="272" customFormat="1" ht="42.75" customHeight="1">
      <c r="A43" s="268">
        <v>2</v>
      </c>
      <c r="B43" s="269">
        <v>926</v>
      </c>
      <c r="C43" s="269">
        <v>92605</v>
      </c>
      <c r="D43" s="270" t="s">
        <v>601</v>
      </c>
      <c r="E43" s="270" t="s">
        <v>623</v>
      </c>
      <c r="F43" s="273" t="s">
        <v>622</v>
      </c>
      <c r="G43" s="271">
        <v>24000</v>
      </c>
    </row>
    <row r="44" spans="1:7" s="272" customFormat="1" ht="43.5" customHeight="1">
      <c r="A44" s="268">
        <v>3</v>
      </c>
      <c r="B44" s="269">
        <v>926</v>
      </c>
      <c r="C44" s="269">
        <v>92605</v>
      </c>
      <c r="D44" s="270" t="s">
        <v>601</v>
      </c>
      <c r="E44" s="270" t="s">
        <v>624</v>
      </c>
      <c r="F44" s="273" t="s">
        <v>622</v>
      </c>
      <c r="G44" s="271">
        <v>4500</v>
      </c>
    </row>
    <row r="45" spans="1:7" s="272" customFormat="1" ht="38.25">
      <c r="A45" s="268">
        <v>4</v>
      </c>
      <c r="B45" s="269">
        <v>926</v>
      </c>
      <c r="C45" s="269">
        <v>92605</v>
      </c>
      <c r="D45" s="270" t="s">
        <v>601</v>
      </c>
      <c r="E45" s="270" t="s">
        <v>625</v>
      </c>
      <c r="F45" s="273" t="s">
        <v>622</v>
      </c>
      <c r="G45" s="271">
        <v>29000</v>
      </c>
    </row>
    <row r="46" spans="1:7" s="272" customFormat="1" ht="63.75">
      <c r="A46" s="268">
        <v>5</v>
      </c>
      <c r="B46" s="269">
        <v>926</v>
      </c>
      <c r="C46" s="269">
        <v>92605</v>
      </c>
      <c r="D46" s="270" t="s">
        <v>601</v>
      </c>
      <c r="E46" s="270" t="s">
        <v>625</v>
      </c>
      <c r="F46" s="273" t="s">
        <v>640</v>
      </c>
      <c r="G46" s="271">
        <v>6000</v>
      </c>
    </row>
    <row r="47" spans="1:9" ht="44.25" customHeight="1" thickBot="1">
      <c r="A47" s="274">
        <v>6</v>
      </c>
      <c r="B47" s="275">
        <v>926</v>
      </c>
      <c r="C47" s="275">
        <v>92605</v>
      </c>
      <c r="D47" s="276" t="s">
        <v>601</v>
      </c>
      <c r="E47" s="277" t="s">
        <v>626</v>
      </c>
      <c r="F47" s="273" t="s">
        <v>622</v>
      </c>
      <c r="G47" s="278">
        <v>6000</v>
      </c>
      <c r="I47" s="279">
        <f>G46+G37+G36+G35+G34+G33+G32+G28</f>
        <v>580278.9199999999</v>
      </c>
    </row>
    <row r="48" spans="1:9" ht="19.5" customHeight="1" thickBot="1">
      <c r="A48" s="394" t="s">
        <v>627</v>
      </c>
      <c r="B48" s="394"/>
      <c r="C48" s="394"/>
      <c r="D48" s="394"/>
      <c r="E48" s="394"/>
      <c r="F48" s="394"/>
      <c r="G48" s="283">
        <f>G24+G15+G5</f>
        <v>2411243.92</v>
      </c>
      <c r="I48" s="279"/>
    </row>
    <row r="49" spans="8:9" ht="12.75">
      <c r="H49" s="255"/>
      <c r="I49" s="255"/>
    </row>
    <row r="50" spans="2:8" ht="12.75">
      <c r="B50" s="280"/>
      <c r="D50" s="280"/>
      <c r="H50" s="255"/>
    </row>
    <row r="51" ht="12.75">
      <c r="I51" s="279"/>
    </row>
  </sheetData>
  <mergeCells count="3">
    <mergeCell ref="A1:G1"/>
    <mergeCell ref="A48:F48"/>
    <mergeCell ref="F26:F27"/>
  </mergeCells>
  <printOptions horizontalCentered="1"/>
  <pageMargins left="0.7874015748031497" right="0.4724409448818898" top="0.7086614173228347" bottom="0.5511811023622047" header="0.15748031496062992" footer="0.31496062992125984"/>
  <pageSetup fitToHeight="2" horizontalDpi="600" verticalDpi="600" orientation="portrait" paperSize="9" scale="85" r:id="rId1"/>
  <headerFooter alignWithMargins="0">
    <oddHeader xml:space="preserve">&amp;R&amp;"Arial CE,Pogrubiony"Załącznik Nr &amp;A 
&amp;"Arial CE,Standardowy"do Uchwały Nr XIII/90/2011 
Rady Gminy Miłkowice
z dnia 22 listopada 2011r.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2011-11-22T12:44:33Z</cp:lastPrinted>
  <dcterms:modified xsi:type="dcterms:W3CDTF">2011-12-02T12:25:57Z</dcterms:modified>
  <cp:category/>
  <cp:version/>
  <cp:contentType/>
  <cp:contentStatus/>
</cp:coreProperties>
</file>