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'3'!$A$2:$H$102</definedName>
  </definedNames>
  <calcPr fullCalcOnLoad="1"/>
</workbook>
</file>

<file path=xl/sharedStrings.xml><?xml version="1.0" encoding="utf-8"?>
<sst xmlns="http://schemas.openxmlformats.org/spreadsheetml/2006/main" count="135" uniqueCount="119">
  <si>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</si>
  <si>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</si>
  <si>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</si>
  <si>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</si>
  <si>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</si>
  <si>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</si>
  <si>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Rozdział 85154 : Przeciwdzialanie alkoholizmowi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</si>
  <si>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</si>
  <si>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</si>
  <si>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</si>
  <si>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</si>
  <si>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</si>
  <si>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</si>
  <si>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</si>
  <si>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terenu do rekreacji (fundusz sołecki Jezierzany)</t>
  </si>
  <si>
    <t>Ogrodzenie  miejsca rekreacji i wypoczynku w Miłkowicach (fundusz sołecki)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</si>
  <si>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</si>
  <si>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</si>
  <si>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</si>
  <si>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</si>
  <si>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</si>
  <si>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</si>
  <si>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</si>
  <si>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</si>
  <si>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</si>
  <si>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Lp.</t>
  </si>
  <si>
    <t>Nazwa zadania inwestycyjnego</t>
  </si>
  <si>
    <t>Źródła finansowania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</si>
  <si>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</si>
  <si>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</si>
  <si>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</si>
  <si>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</si>
  <si>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</si>
  <si>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</si>
  <si>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</si>
  <si>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</si>
  <si>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</si>
  <si>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</si>
  <si>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</si>
  <si>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</si>
  <si>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</si>
  <si>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</si>
  <si>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</si>
  <si>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</si>
  <si>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</si>
  <si>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</si>
  <si>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</si>
  <si>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</si>
  <si>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</si>
  <si>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</si>
  <si>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</si>
  <si>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</si>
  <si>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</si>
  <si>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</si>
  <si>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</si>
  <si>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</si>
  <si>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</si>
  <si>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</si>
  <si>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</si>
  <si>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</si>
  <si>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</si>
  <si>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</si>
  <si>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</si>
  <si>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</si>
  <si>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</si>
  <si>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</si>
  <si>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</si>
  <si>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</si>
  <si>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</si>
  <si>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</si>
  <si>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</si>
  <si>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</si>
  <si>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</si>
  <si>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</si>
  <si>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</si>
  <si>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</si>
  <si>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</si>
  <si>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</si>
  <si>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</si>
  <si>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</si>
  <si>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</si>
  <si>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</si>
  <si>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</si>
  <si>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</si>
  <si>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</si>
  <si>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</si>
  <si>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 xml:space="preserve">Dofinansowanie do zakupu urządzenia hydraulicznego Holmatro </t>
  </si>
  <si>
    <t>dotacja dla OSP Grzymalin</t>
  </si>
  <si>
    <t>Dofinansowanie kosztów zakupu USG do Gminnego Ośrodka Zdrowia w Milkowicach</t>
  </si>
  <si>
    <r>
      <t>Zakup kosiarki</t>
    </r>
    <r>
      <rPr>
        <i/>
        <sz val="10"/>
        <rFont val="Arial"/>
        <family val="2"/>
      </rPr>
      <t xml:space="preserve"> (3.500,00 zl fundusz sołecki Miłkowice)</t>
    </r>
  </si>
  <si>
    <t>6.</t>
  </si>
  <si>
    <t>Remont i zakup wyposażenia do budynku GOKiS w Milkowicach"</t>
  </si>
  <si>
    <t>7.</t>
  </si>
  <si>
    <t xml:space="preserve">Utwardzenie powierzchni gruntu kostką betonową przy obiekcie kontenerowym w Goślinowie </t>
  </si>
  <si>
    <t xml:space="preserve">Remont chodnika wraz z budową zatoki autobusowej, przy drodze powiatowej nr 1250 D w miejscowości Dobrzejów </t>
  </si>
  <si>
    <t>Budowa miejsca rekreacji plenerowej w miejscowości Pątnówek( w tym f.sołecki 3.955,87 zł)</t>
  </si>
  <si>
    <t>Budowa wiaty piknikowej przy boisku sportowym w Siedliskach(fundusz sołecki6.000,00 zł))</t>
  </si>
  <si>
    <t>Adaptacja pomieszczeń piwnicznych na kotłownię opalana palliwem stałym-etapI oraz budowa instalacji kanalizacji deszczowej i drenażowej z odprowadzeniem wód opadowych roztopowych do potoku Lubiatówka -etap II dla budynku wiejskiej świetlicy środkowiskowej w Gniewomirowicach</t>
  </si>
  <si>
    <t>Dzial 710: DZIAŁALNOŚĆ USŁUGOWA</t>
  </si>
  <si>
    <t xml:space="preserve">Rozdzial: 71095: Pozostała działalność </t>
  </si>
  <si>
    <t>Opracowanie strategii rozwoju Gminy Milkowice na lata 2015-2020</t>
  </si>
  <si>
    <t>Rozdział 75412 : Jednostki terenowe Policji</t>
  </si>
  <si>
    <t xml:space="preserve">Dofinansowanie do zakupu samochodu osobowego w policyjnej wersji oznakowanej </t>
  </si>
  <si>
    <t>Zakup i montaż kotła centralnego ogrzewania do budynku Urzędu Gminy Milkowice</t>
  </si>
  <si>
    <t>Modernizacja boiska sportowego (fundusz sołecki Kochlice)</t>
  </si>
  <si>
    <t xml:space="preserve">dotacja dla GZGK </t>
  </si>
  <si>
    <t>Dział 801: OŚWIATA I WYCHOWANIE</t>
  </si>
  <si>
    <t>Rozdział 80113: Dowożenie uczniów do szkół</t>
  </si>
  <si>
    <t>Zakup wiaty przystankowej (fundusz sołecki w Kochlicach)</t>
  </si>
  <si>
    <t>Dokończenie prac remontowych w budynku świetlicy m.in. wymiana centralnego ogrzewania (fundusz sołecki Miłkowice 8.041,42)</t>
  </si>
  <si>
    <t>Zakup autobusu do przewozu  uczniów  na terenie Gminy Miłkowice</t>
  </si>
  <si>
    <t>Dofinansowanie do zakupu  sprzętu i odzieży ochronnej</t>
  </si>
  <si>
    <t>Rozdział 80101Szkoly Podstawowe</t>
  </si>
  <si>
    <t>Wyminan pieca CO w Szkole Podstawowej w Rzeszotarach</t>
  </si>
  <si>
    <t>Remont auli w świetlicy wiejskiej w Ulesiu</t>
  </si>
  <si>
    <t>8.</t>
  </si>
  <si>
    <t>Utwardzenie nawierzchni na boisku sportowym(fundusz sołecki Głuchowice)</t>
  </si>
  <si>
    <t>Zakup materialów do remontu dróg gminnych II</t>
  </si>
  <si>
    <t>Zalącznik nr 3 do Uchwały Rady Gminy Milkowice nr II/9/2014 dnia 06.12.2014 r. 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</si>
</sst>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3" fontId="1" fillId="0" borderId="11" xfId="52" applyNumberFormat="1" applyFont="1" applyFill="1" applyBorder="1" applyAlignment="1">
      <alignment horizontal="center" vertical="center" wrapText="1"/>
      <protection/>
    </xf>
    <xf numFmtId="3" fontId="39" fillId="0" borderId="11" xfId="56" applyNumberFormat="1" applyFont="1" applyFill="1" applyBorder="1" applyAlignment="1">
      <alignment horizontal="center" vertical="center" wrapText="1"/>
      <protection/>
    </xf>
    <xf numFmtId="3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horizontal="left"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vertical="center" wrapText="1"/>
      <protection/>
    </xf>
    <xf numFmtId="3" fontId="23" fillId="0" borderId="11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29" fillId="0" borderId="11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3" fontId="21" fillId="0" borderId="11" xfId="55" applyNumberFormat="1" applyFont="1" applyFill="1" applyBorder="1" applyAlignment="1">
      <alignment vertical="center" wrapText="1"/>
      <protection/>
    </xf>
    <xf numFmtId="3" fontId="30" fillId="0" borderId="11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left" vertical="center" wrapText="1"/>
      <protection/>
    </xf>
    <xf numFmtId="3" fontId="21" fillId="0" borderId="11" xfId="56" applyNumberFormat="1" applyFont="1" applyFill="1" applyBorder="1" applyAlignment="1">
      <alignment vertical="center" wrapText="1"/>
      <protection/>
    </xf>
    <xf numFmtId="3" fontId="31" fillId="0" borderId="11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1" xfId="54" applyNumberFormat="1" applyFont="1" applyFill="1" applyBorder="1" applyAlignment="1">
      <alignment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vertical="center" wrapText="1"/>
      <protection/>
    </xf>
    <xf numFmtId="3" fontId="30" fillId="0" borderId="11" xfId="56" applyNumberFormat="1" applyFont="1" applyFill="1" applyBorder="1" applyAlignment="1">
      <alignment horizontal="left" vertical="center" wrapText="1"/>
      <protection/>
    </xf>
    <xf numFmtId="4" fontId="23" fillId="0" borderId="11" xfId="53" applyNumberFormat="1" applyFont="1" applyFill="1" applyBorder="1" applyAlignment="1">
      <alignment vertical="center" wrapText="1"/>
      <protection/>
    </xf>
    <xf numFmtId="4" fontId="29" fillId="0" borderId="11" xfId="53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4" fontId="21" fillId="0" borderId="11" xfId="55" applyNumberFormat="1" applyFont="1" applyFill="1" applyBorder="1" applyAlignment="1">
      <alignment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right" vertical="center" wrapText="1"/>
      <protection/>
    </xf>
    <xf numFmtId="3" fontId="23" fillId="0" borderId="11" xfId="55" applyNumberFormat="1" applyFont="1" applyFill="1" applyBorder="1" applyAlignment="1">
      <alignment horizontal="center" vertical="center" wrapText="1"/>
      <protection/>
    </xf>
    <xf numFmtId="4" fontId="21" fillId="0" borderId="11" xfId="55" applyNumberFormat="1" applyFont="1" applyFill="1" applyBorder="1" applyAlignment="1">
      <alignment horizontal="right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1" xfId="52" applyNumberFormat="1" applyFont="1" applyFill="1" applyBorder="1" applyAlignment="1">
      <alignment vertical="center" wrapText="1"/>
      <protection/>
    </xf>
    <xf numFmtId="3" fontId="23" fillId="0" borderId="11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4" fontId="1" fillId="0" borderId="11" xfId="53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38" fillId="0" borderId="11" xfId="56" applyNumberFormat="1" applyFont="1" applyFill="1" applyBorder="1" applyAlignment="1">
      <alignment vertical="center" wrapText="1"/>
      <protection/>
    </xf>
    <xf numFmtId="0" fontId="32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3" fillId="0" borderId="0" xfId="53" applyNumberFormat="1" applyFont="1" applyFill="1" applyAlignment="1">
      <alignment horizontal="right"/>
      <protection/>
    </xf>
    <xf numFmtId="0" fontId="34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29" fillId="0" borderId="11" xfId="54" applyNumberFormat="1" applyFont="1" applyFill="1" applyBorder="1" applyAlignment="1">
      <alignment vertical="center" wrapText="1"/>
      <protection/>
    </xf>
    <xf numFmtId="4" fontId="21" fillId="0" borderId="11" xfId="56" applyNumberFormat="1" applyFont="1" applyFill="1" applyBorder="1" applyAlignment="1">
      <alignment vertical="center" wrapText="1"/>
      <protection/>
    </xf>
    <xf numFmtId="4" fontId="1" fillId="0" borderId="11" xfId="56" applyNumberFormat="1" applyFont="1" applyFill="1" applyBorder="1" applyAlignment="1">
      <alignment vertical="center" wrapText="1"/>
      <protection/>
    </xf>
    <xf numFmtId="4" fontId="23" fillId="0" borderId="11" xfId="54" applyNumberFormat="1" applyFont="1" applyFill="1" applyBorder="1" applyAlignment="1">
      <alignment vertical="center" wrapText="1"/>
      <protection/>
    </xf>
    <xf numFmtId="4" fontId="21" fillId="0" borderId="11" xfId="54" applyNumberFormat="1" applyFont="1" applyFill="1" applyBorder="1" applyAlignment="1">
      <alignment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4" fontId="1" fillId="0" borderId="11" xfId="52" applyNumberFormat="1" applyFont="1" applyFill="1" applyBorder="1" applyAlignment="1">
      <alignment horizontal="right" vertical="center" wrapText="1"/>
      <protection/>
    </xf>
    <xf numFmtId="4" fontId="21" fillId="0" borderId="11" xfId="52" applyNumberFormat="1" applyFont="1" applyFill="1" applyBorder="1" applyAlignment="1">
      <alignment horizontal="right" vertical="center" wrapText="1"/>
      <protection/>
    </xf>
    <xf numFmtId="0" fontId="20" fillId="0" borderId="0" xfId="53" applyFont="1" applyFill="1">
      <alignment/>
      <protection/>
    </xf>
    <xf numFmtId="4" fontId="35" fillId="0" borderId="0" xfId="53" applyNumberFormat="1" applyFont="1" applyFill="1">
      <alignment/>
      <protection/>
    </xf>
    <xf numFmtId="4" fontId="1" fillId="0" borderId="11" xfId="55" applyNumberFormat="1" applyFont="1" applyFill="1" applyBorder="1" applyAlignment="1">
      <alignment vertical="center" wrapText="1"/>
      <protection/>
    </xf>
    <xf numFmtId="3" fontId="38" fillId="0" borderId="11" xfId="56" applyNumberFormat="1" applyFont="1" applyFill="1" applyBorder="1" applyAlignment="1">
      <alignment vertical="center" wrapText="1"/>
      <protection/>
    </xf>
    <xf numFmtId="0" fontId="21" fillId="0" borderId="11" xfId="53" applyFont="1" applyFill="1" applyBorder="1" applyAlignment="1">
      <alignment horizontal="center"/>
      <protection/>
    </xf>
    <xf numFmtId="4" fontId="21" fillId="0" borderId="11" xfId="53" applyNumberFormat="1" applyFont="1" applyFill="1" applyBorder="1">
      <alignment/>
      <protection/>
    </xf>
    <xf numFmtId="0" fontId="21" fillId="0" borderId="11" xfId="53" applyFont="1" applyFill="1" applyBorder="1">
      <alignment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left" wrapText="1"/>
      <protection/>
    </xf>
    <xf numFmtId="0" fontId="1" fillId="0" borderId="11" xfId="54" applyFont="1" applyFill="1" applyBorder="1" applyAlignment="1">
      <alignment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4" fontId="21" fillId="0" borderId="12" xfId="53" applyNumberFormat="1" applyFont="1" applyFill="1" applyBorder="1">
      <alignment/>
      <protection/>
    </xf>
    <xf numFmtId="0" fontId="21" fillId="0" borderId="12" xfId="53" applyFont="1" applyFill="1" applyBorder="1">
      <alignment/>
      <protection/>
    </xf>
    <xf numFmtId="0" fontId="1" fillId="0" borderId="11" xfId="0" applyFont="1" applyFill="1" applyBorder="1" applyAlignment="1">
      <alignment/>
    </xf>
    <xf numFmtId="0" fontId="23" fillId="0" borderId="13" xfId="53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3" fontId="41" fillId="0" borderId="11" xfId="53" applyNumberFormat="1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4" fontId="29" fillId="0" borderId="11" xfId="52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horizontal="left" wrapText="1"/>
      <protection/>
    </xf>
    <xf numFmtId="0" fontId="1" fillId="0" borderId="15" xfId="53" applyFont="1" applyFill="1" applyBorder="1" applyAlignment="1">
      <alignment horizontal="left" vertical="center" wrapText="1"/>
      <protection/>
    </xf>
    <xf numFmtId="3" fontId="30" fillId="0" borderId="11" xfId="53" applyNumberFormat="1" applyFont="1" applyFill="1" applyBorder="1" applyAlignment="1">
      <alignment vertical="center" wrapText="1"/>
      <protection/>
    </xf>
    <xf numFmtId="0" fontId="21" fillId="0" borderId="1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1" xfId="53" applyFont="1" applyFill="1" applyBorder="1" applyAlignment="1">
      <alignment horizontal="left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wrapText="1"/>
    </xf>
    <xf numFmtId="4" fontId="29" fillId="0" borderId="17" xfId="53" applyNumberFormat="1" applyFont="1" applyFill="1" applyBorder="1" applyAlignment="1">
      <alignment vertical="center" wrapText="1"/>
      <protection/>
    </xf>
    <xf numFmtId="3" fontId="29" fillId="0" borderId="17" xfId="53" applyNumberFormat="1" applyFont="1" applyFill="1" applyBorder="1" applyAlignment="1">
      <alignment vertical="center" wrapText="1"/>
      <protection/>
    </xf>
    <xf numFmtId="0" fontId="21" fillId="0" borderId="0" xfId="0" applyFont="1" applyFill="1" applyBorder="1" applyAlignment="1">
      <alignment wrapText="1"/>
    </xf>
    <xf numFmtId="0" fontId="23" fillId="0" borderId="18" xfId="53" applyFont="1" applyFill="1" applyBorder="1" applyAlignment="1">
      <alignment horizontal="center" vertical="center" wrapText="1"/>
      <protection/>
    </xf>
    <xf numFmtId="0" fontId="27" fillId="0" borderId="19" xfId="53" applyFont="1" applyFill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4" fontId="25" fillId="0" borderId="10" xfId="53" applyNumberFormat="1" applyFont="1" applyFill="1" applyBorder="1" applyAlignment="1">
      <alignment horizontal="center" vertical="center" wrapText="1"/>
      <protection/>
    </xf>
    <xf numFmtId="4" fontId="25" fillId="0" borderId="21" xfId="53" applyNumberFormat="1" applyFont="1" applyFill="1" applyBorder="1" applyAlignment="1">
      <alignment horizontal="center" vertical="center" wrapText="1"/>
      <protection/>
    </xf>
    <xf numFmtId="4" fontId="25" fillId="0" borderId="22" xfId="53" applyNumberFormat="1" applyFont="1" applyFill="1" applyBorder="1" applyAlignment="1">
      <alignment horizontal="center" vertical="center" wrapText="1"/>
      <protection/>
    </xf>
    <xf numFmtId="0" fontId="29" fillId="0" borderId="11" xfId="54" applyFont="1" applyFill="1" applyBorder="1" applyAlignment="1">
      <alignment horizontal="left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3" xfId="53" applyFont="1" applyFill="1" applyBorder="1" applyAlignment="1">
      <alignment horizontal="center" vertical="center" wrapText="1"/>
      <protection/>
    </xf>
    <xf numFmtId="0" fontId="23" fillId="0" borderId="24" xfId="53" applyFont="1" applyFill="1" applyBorder="1" applyAlignment="1">
      <alignment horizontal="center" vertical="center" wrapText="1"/>
      <protection/>
    </xf>
    <xf numFmtId="0" fontId="23" fillId="0" borderId="25" xfId="53" applyFont="1" applyFill="1" applyBorder="1" applyAlignment="1">
      <alignment horizontal="center" vertical="center" wrapText="1"/>
      <protection/>
    </xf>
    <xf numFmtId="0" fontId="23" fillId="0" borderId="26" xfId="53" applyFont="1" applyFill="1" applyBorder="1" applyAlignment="1">
      <alignment horizontal="center" vertical="center" wrapText="1"/>
      <protection/>
    </xf>
    <xf numFmtId="4" fontId="23" fillId="0" borderId="25" xfId="53" applyNumberFormat="1" applyFont="1" applyFill="1" applyBorder="1" applyAlignment="1">
      <alignment horizontal="center" vertical="center" wrapText="1"/>
      <protection/>
    </xf>
    <xf numFmtId="4" fontId="23" fillId="0" borderId="26" xfId="53" applyNumberFormat="1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0" fontId="23" fillId="0" borderId="28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right" wrapText="1"/>
      <protection locked="0"/>
    </xf>
    <xf numFmtId="0" fontId="29" fillId="0" borderId="11" xfId="55" applyFont="1" applyFill="1" applyBorder="1" applyAlignment="1">
      <alignment horizontal="center" vertical="center" wrapText="1"/>
      <protection/>
    </xf>
    <xf numFmtId="0" fontId="29" fillId="0" borderId="17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83" zoomScaleNormal="83" zoomScalePageLayoutView="0" workbookViewId="0" topLeftCell="A85">
      <selection activeCell="A1" sqref="A1:I102"/>
    </sheetView>
  </sheetViews>
  <sheetFormatPr defaultColWidth="6.25390625" defaultRowHeight="18.75" customHeight="1"/>
  <cols>
    <col min="1" max="1" width="5.625" style="78" customWidth="1"/>
    <col min="2" max="2" width="78.75390625" style="78" customWidth="1"/>
    <col min="3" max="3" width="15.375" style="81" customWidth="1"/>
    <col min="4" max="4" width="17.00390625" style="81" customWidth="1"/>
    <col min="5" max="5" width="15.375" style="81" customWidth="1"/>
    <col min="6" max="6" width="16.125" style="81" customWidth="1"/>
    <col min="7" max="7" width="16.875" style="78" customWidth="1"/>
    <col min="8" max="8" width="20.875" style="78" customWidth="1"/>
    <col min="9" max="9" width="7.125" style="81" customWidth="1"/>
    <col min="10" max="10" width="10.375" style="78" customWidth="1"/>
    <col min="11" max="11" width="15.75390625" style="78" customWidth="1"/>
    <col min="12" max="12" width="10.75390625" style="78" customWidth="1"/>
    <col min="13" max="16384" width="6.25390625" style="78" customWidth="1"/>
  </cols>
  <sheetData>
    <row r="1" spans="8:9" ht="90" customHeight="1">
      <c r="H1" s="153" t="s">
        <v>118</v>
      </c>
      <c r="I1" s="153"/>
    </row>
    <row r="2" spans="1:9" s="90" customFormat="1" ht="26.25" customHeight="1">
      <c r="A2" s="141" t="s">
        <v>60</v>
      </c>
      <c r="B2" s="141"/>
      <c r="C2" s="141"/>
      <c r="D2" s="141"/>
      <c r="E2" s="141"/>
      <c r="F2" s="141"/>
      <c r="G2" s="141"/>
      <c r="H2" s="141"/>
      <c r="I2" s="61"/>
    </row>
    <row r="3" spans="2:9" s="62" customFormat="1" ht="21.75" customHeight="1">
      <c r="B3" s="76"/>
      <c r="C3" s="61"/>
      <c r="D3" s="61"/>
      <c r="E3" s="61"/>
      <c r="F3" s="61"/>
      <c r="I3" s="61"/>
    </row>
    <row r="4" spans="1:9" s="1" customFormat="1" ht="14.25" customHeight="1" thickBot="1">
      <c r="A4" s="142" t="s">
        <v>25</v>
      </c>
      <c r="B4" s="144" t="s">
        <v>26</v>
      </c>
      <c r="C4" s="146" t="s">
        <v>82</v>
      </c>
      <c r="D4" s="148" t="s">
        <v>27</v>
      </c>
      <c r="E4" s="148"/>
      <c r="F4" s="148"/>
      <c r="G4" s="148"/>
      <c r="H4" s="125"/>
      <c r="I4" s="6"/>
    </row>
    <row r="5" spans="1:9" s="1" customFormat="1" ht="14.25" customHeight="1" thickBot="1">
      <c r="A5" s="143"/>
      <c r="B5" s="145"/>
      <c r="C5" s="147"/>
      <c r="D5" s="149" t="s">
        <v>28</v>
      </c>
      <c r="E5" s="150" t="s">
        <v>29</v>
      </c>
      <c r="F5" s="150"/>
      <c r="G5" s="150"/>
      <c r="H5" s="104"/>
      <c r="I5" s="6"/>
    </row>
    <row r="6" spans="1:9" s="1" customFormat="1" ht="14.25" customHeight="1" thickBot="1">
      <c r="A6" s="143"/>
      <c r="B6" s="145"/>
      <c r="C6" s="147"/>
      <c r="D6" s="149"/>
      <c r="E6" s="134" t="s">
        <v>30</v>
      </c>
      <c r="F6" s="134" t="s">
        <v>31</v>
      </c>
      <c r="G6" s="133" t="s">
        <v>32</v>
      </c>
      <c r="H6" s="129" t="s">
        <v>33</v>
      </c>
      <c r="I6" s="6"/>
    </row>
    <row r="7" spans="1:9" s="1" customFormat="1" ht="14.25" customHeight="1" thickBot="1">
      <c r="A7" s="143"/>
      <c r="B7" s="145"/>
      <c r="C7" s="147"/>
      <c r="D7" s="149"/>
      <c r="E7" s="134"/>
      <c r="F7" s="135"/>
      <c r="G7" s="133"/>
      <c r="H7" s="129"/>
      <c r="I7" s="6"/>
    </row>
    <row r="8" spans="1:9" s="1" customFormat="1" ht="15" customHeight="1">
      <c r="A8" s="143"/>
      <c r="B8" s="145"/>
      <c r="C8" s="147"/>
      <c r="D8" s="149"/>
      <c r="E8" s="134"/>
      <c r="F8" s="136"/>
      <c r="G8" s="133"/>
      <c r="H8" s="129"/>
      <c r="I8" s="6"/>
    </row>
    <row r="9" spans="1:9" s="4" customFormat="1" ht="19.5" customHeight="1">
      <c r="A9" s="126">
        <v>1</v>
      </c>
      <c r="B9" s="2">
        <v>2</v>
      </c>
      <c r="C9" s="105">
        <v>3</v>
      </c>
      <c r="D9" s="105">
        <v>4</v>
      </c>
      <c r="E9" s="106">
        <v>5</v>
      </c>
      <c r="F9" s="106">
        <v>6</v>
      </c>
      <c r="G9" s="3">
        <v>7</v>
      </c>
      <c r="H9" s="127">
        <v>8</v>
      </c>
      <c r="I9" s="7"/>
    </row>
    <row r="10" spans="1:9" s="27" customFormat="1" ht="25.5" customHeight="1">
      <c r="A10" s="151" t="s">
        <v>34</v>
      </c>
      <c r="B10" s="151"/>
      <c r="C10" s="52">
        <f>C11+C22</f>
        <v>1659236</v>
      </c>
      <c r="D10" s="52">
        <f>D11+D22</f>
        <v>0</v>
      </c>
      <c r="E10" s="52">
        <f>E11+E22</f>
        <v>680586</v>
      </c>
      <c r="F10" s="52">
        <f>F11+F22</f>
        <v>800000</v>
      </c>
      <c r="G10" s="25">
        <f>G11+G22</f>
        <v>328650</v>
      </c>
      <c r="H10" s="25"/>
      <c r="I10" s="26"/>
    </row>
    <row r="11" spans="1:9" s="27" customFormat="1" ht="21.75" customHeight="1">
      <c r="A11" s="152" t="s">
        <v>35</v>
      </c>
      <c r="B11" s="152"/>
      <c r="C11" s="53">
        <f>SUM(C12:C21)</f>
        <v>1054736</v>
      </c>
      <c r="D11" s="53">
        <f>SUM(D12:D15)</f>
        <v>0</v>
      </c>
      <c r="E11" s="53">
        <f>SUM(E12:E21)</f>
        <v>604736</v>
      </c>
      <c r="F11" s="53">
        <f>SUM(F12:F21)</f>
        <v>600000</v>
      </c>
      <c r="G11" s="28"/>
      <c r="H11" s="28"/>
      <c r="I11" s="26"/>
    </row>
    <row r="12" spans="1:9" s="27" customFormat="1" ht="52.5" customHeight="1">
      <c r="A12" s="29">
        <v>1</v>
      </c>
      <c r="B12" s="30" t="s">
        <v>17</v>
      </c>
      <c r="C12" s="72">
        <v>365700</v>
      </c>
      <c r="D12" s="72"/>
      <c r="E12" s="72">
        <v>365700</v>
      </c>
      <c r="F12" s="72"/>
      <c r="G12" s="31"/>
      <c r="H12" s="116"/>
      <c r="I12" s="26"/>
    </row>
    <row r="13" spans="1:9" s="37" customFormat="1" ht="26.25" customHeight="1">
      <c r="A13" s="32">
        <v>2</v>
      </c>
      <c r="B13" s="33" t="s">
        <v>59</v>
      </c>
      <c r="C13" s="55">
        <v>485500</v>
      </c>
      <c r="D13" s="55"/>
      <c r="E13" s="55">
        <f>SUM(C13-F13)</f>
        <v>35500</v>
      </c>
      <c r="F13" s="55">
        <v>450000</v>
      </c>
      <c r="G13" s="34"/>
      <c r="H13" s="35"/>
      <c r="I13" s="36"/>
    </row>
    <row r="14" spans="1:9" s="37" customFormat="1" ht="26.25" customHeight="1">
      <c r="A14" s="32" t="s">
        <v>48</v>
      </c>
      <c r="B14" s="33" t="s">
        <v>61</v>
      </c>
      <c r="C14" s="55">
        <v>30000</v>
      </c>
      <c r="D14" s="55"/>
      <c r="E14" s="55">
        <v>30000</v>
      </c>
      <c r="F14" s="55"/>
      <c r="G14" s="34"/>
      <c r="H14" s="35"/>
      <c r="I14" s="36"/>
    </row>
    <row r="15" spans="1:9" s="27" customFormat="1" ht="26.25" customHeight="1">
      <c r="A15" s="29" t="s">
        <v>49</v>
      </c>
      <c r="B15" s="30" t="s">
        <v>36</v>
      </c>
      <c r="C15" s="72">
        <f>E15</f>
        <v>48000</v>
      </c>
      <c r="D15" s="72"/>
      <c r="E15" s="72">
        <v>48000</v>
      </c>
      <c r="F15" s="72"/>
      <c r="G15" s="31"/>
      <c r="H15" s="31"/>
      <c r="I15" s="26"/>
    </row>
    <row r="16" spans="1:9" s="27" customFormat="1" ht="26.25" customHeight="1">
      <c r="A16" s="29" t="s">
        <v>50</v>
      </c>
      <c r="B16" s="30" t="s">
        <v>79</v>
      </c>
      <c r="C16" s="72">
        <v>0</v>
      </c>
      <c r="D16" s="72"/>
      <c r="E16" s="72">
        <v>0</v>
      </c>
      <c r="F16" s="72"/>
      <c r="G16" s="31"/>
      <c r="H16" s="31"/>
      <c r="I16" s="26"/>
    </row>
    <row r="17" spans="1:9" s="27" customFormat="1" ht="30" customHeight="1">
      <c r="A17" s="29">
        <v>7</v>
      </c>
      <c r="B17" s="30" t="s">
        <v>7</v>
      </c>
      <c r="C17" s="72">
        <v>45000</v>
      </c>
      <c r="D17" s="72"/>
      <c r="E17" s="72">
        <v>45000</v>
      </c>
      <c r="F17" s="72"/>
      <c r="G17" s="31"/>
      <c r="H17" s="107" t="s">
        <v>8</v>
      </c>
      <c r="I17" s="26"/>
    </row>
    <row r="18" spans="1:9" s="27" customFormat="1" ht="30" customHeight="1">
      <c r="A18" s="29">
        <v>8</v>
      </c>
      <c r="B18" s="30" t="s">
        <v>80</v>
      </c>
      <c r="C18" s="72">
        <v>29536</v>
      </c>
      <c r="D18" s="72"/>
      <c r="E18" s="72">
        <v>29536</v>
      </c>
      <c r="F18" s="72"/>
      <c r="G18" s="31"/>
      <c r="H18" s="107"/>
      <c r="I18" s="26"/>
    </row>
    <row r="19" spans="1:9" s="27" customFormat="1" ht="30" customHeight="1">
      <c r="A19" s="29">
        <v>9</v>
      </c>
      <c r="B19" s="30" t="s">
        <v>9</v>
      </c>
      <c r="C19" s="72">
        <v>20000</v>
      </c>
      <c r="D19" s="72"/>
      <c r="E19" s="72">
        <v>20000</v>
      </c>
      <c r="F19" s="72"/>
      <c r="G19" s="31"/>
      <c r="H19" s="107"/>
      <c r="I19" s="26"/>
    </row>
    <row r="20" spans="1:9" s="27" customFormat="1" ht="30" customHeight="1">
      <c r="A20" s="29">
        <v>10</v>
      </c>
      <c r="B20" s="30" t="s">
        <v>10</v>
      </c>
      <c r="C20" s="72">
        <v>1000</v>
      </c>
      <c r="D20" s="72"/>
      <c r="E20" s="72">
        <v>1000</v>
      </c>
      <c r="F20" s="72">
        <v>150000</v>
      </c>
      <c r="G20" s="31"/>
      <c r="H20" s="107"/>
      <c r="I20" s="26"/>
    </row>
    <row r="21" spans="1:9" s="27" customFormat="1" ht="30" customHeight="1">
      <c r="A21" s="29">
        <v>11</v>
      </c>
      <c r="B21" s="30" t="s">
        <v>81</v>
      </c>
      <c r="C21" s="72">
        <v>30000</v>
      </c>
      <c r="D21" s="72"/>
      <c r="E21" s="72">
        <v>30000</v>
      </c>
      <c r="F21" s="72"/>
      <c r="G21" s="31"/>
      <c r="H21" s="107" t="s">
        <v>8</v>
      </c>
      <c r="I21" s="26"/>
    </row>
    <row r="22" spans="1:9" s="40" customFormat="1" ht="21.75" customHeight="1">
      <c r="A22" s="137" t="s">
        <v>51</v>
      </c>
      <c r="B22" s="137"/>
      <c r="C22" s="82">
        <f>C24+C23</f>
        <v>604500</v>
      </c>
      <c r="D22" s="82"/>
      <c r="E22" s="82">
        <f>E24+E23</f>
        <v>75850</v>
      </c>
      <c r="F22" s="82">
        <f>F24+F23</f>
        <v>200000</v>
      </c>
      <c r="G22" s="38">
        <f>G24+G23</f>
        <v>328650</v>
      </c>
      <c r="H22" s="38"/>
      <c r="I22" s="39"/>
    </row>
    <row r="23" spans="1:11" s="46" customFormat="1" ht="30.75" customHeight="1">
      <c r="A23" s="41">
        <v>1</v>
      </c>
      <c r="B23" s="42" t="s">
        <v>62</v>
      </c>
      <c r="C23" s="83">
        <v>572500</v>
      </c>
      <c r="D23" s="84"/>
      <c r="E23" s="83">
        <v>43850</v>
      </c>
      <c r="F23" s="83">
        <v>200000</v>
      </c>
      <c r="G23" s="43">
        <v>328650</v>
      </c>
      <c r="H23" s="44" t="s">
        <v>52</v>
      </c>
      <c r="I23" s="45"/>
      <c r="K23" s="45"/>
    </row>
    <row r="24" spans="1:9" s="46" customFormat="1" ht="21.75" customHeight="1">
      <c r="A24" s="41">
        <v>2</v>
      </c>
      <c r="B24" s="42" t="s">
        <v>63</v>
      </c>
      <c r="C24" s="83">
        <v>32000</v>
      </c>
      <c r="D24" s="84"/>
      <c r="E24" s="83">
        <v>32000</v>
      </c>
      <c r="F24" s="83"/>
      <c r="G24" s="43"/>
      <c r="H24" s="44"/>
      <c r="I24" s="45"/>
    </row>
    <row r="25" spans="1:9" s="40" customFormat="1" ht="29.25" customHeight="1">
      <c r="A25" s="138" t="s">
        <v>53</v>
      </c>
      <c r="B25" s="138"/>
      <c r="C25" s="85">
        <f aca="true" t="shared" si="0" ref="C25:E26">C26</f>
        <v>10000</v>
      </c>
      <c r="D25" s="85">
        <f t="shared" si="0"/>
        <v>0</v>
      </c>
      <c r="E25" s="85">
        <f t="shared" si="0"/>
        <v>10000</v>
      </c>
      <c r="F25" s="85"/>
      <c r="G25" s="47"/>
      <c r="H25" s="47"/>
      <c r="I25" s="39"/>
    </row>
    <row r="26" spans="1:9" s="40" customFormat="1" ht="21.75" customHeight="1">
      <c r="A26" s="137" t="s">
        <v>54</v>
      </c>
      <c r="B26" s="137"/>
      <c r="C26" s="82">
        <f t="shared" si="0"/>
        <v>10000</v>
      </c>
      <c r="D26" s="82">
        <f t="shared" si="0"/>
        <v>0</v>
      </c>
      <c r="E26" s="82">
        <f t="shared" si="0"/>
        <v>10000</v>
      </c>
      <c r="F26" s="82"/>
      <c r="G26" s="38"/>
      <c r="H26" s="38"/>
      <c r="I26" s="39"/>
    </row>
    <row r="27" spans="1:9" s="40" customFormat="1" ht="28.5" customHeight="1">
      <c r="A27" s="48">
        <v>1</v>
      </c>
      <c r="B27" s="49" t="s">
        <v>55</v>
      </c>
      <c r="C27" s="86">
        <f>SUM(D27,E27,F27,G27,H27)</f>
        <v>10000</v>
      </c>
      <c r="D27" s="86"/>
      <c r="E27" s="86">
        <v>10000</v>
      </c>
      <c r="F27" s="86"/>
      <c r="G27" s="50"/>
      <c r="H27" s="44"/>
      <c r="I27" s="39"/>
    </row>
    <row r="28" spans="1:9" s="27" customFormat="1" ht="25.5" customHeight="1">
      <c r="A28" s="151" t="s">
        <v>37</v>
      </c>
      <c r="B28" s="151"/>
      <c r="C28" s="52">
        <f>SUM(C29,C34)</f>
        <v>850894.8300000001</v>
      </c>
      <c r="D28" s="52">
        <v>0</v>
      </c>
      <c r="E28" s="52">
        <f>SUM(E29,E34)</f>
        <v>750894.8300000001</v>
      </c>
      <c r="F28" s="52">
        <f>SUM(F29)</f>
        <v>100000</v>
      </c>
      <c r="G28" s="25"/>
      <c r="H28" s="25"/>
      <c r="I28" s="26"/>
    </row>
    <row r="29" spans="1:9" s="27" customFormat="1" ht="23.25" customHeight="1">
      <c r="A29" s="155" t="s">
        <v>38</v>
      </c>
      <c r="B29" s="155"/>
      <c r="C29" s="122">
        <f>SUM(C30:C33)</f>
        <v>392291</v>
      </c>
      <c r="D29" s="122">
        <v>0</v>
      </c>
      <c r="E29" s="122">
        <f>SUM(E30:E33)</f>
        <v>292291</v>
      </c>
      <c r="F29" s="122">
        <f>SUM(F30:F32)</f>
        <v>100000</v>
      </c>
      <c r="G29" s="123"/>
      <c r="H29" s="123"/>
      <c r="I29" s="26"/>
    </row>
    <row r="30" spans="1:11" s="37" customFormat="1" ht="36" customHeight="1">
      <c r="A30" s="32">
        <v>1</v>
      </c>
      <c r="B30" s="54" t="s">
        <v>64</v>
      </c>
      <c r="C30" s="55">
        <f>D30+E30+F30+G30</f>
        <v>381291</v>
      </c>
      <c r="D30" s="92"/>
      <c r="E30" s="55">
        <v>281291</v>
      </c>
      <c r="F30" s="55">
        <v>100000</v>
      </c>
      <c r="G30" s="34"/>
      <c r="H30" s="93" t="s">
        <v>57</v>
      </c>
      <c r="I30" s="36"/>
      <c r="K30" s="36"/>
    </row>
    <row r="31" spans="1:9" s="37" customFormat="1" ht="27.75" customHeight="1">
      <c r="A31" s="32">
        <v>2</v>
      </c>
      <c r="B31" s="54" t="s">
        <v>5</v>
      </c>
      <c r="C31" s="55">
        <v>6000</v>
      </c>
      <c r="D31" s="92"/>
      <c r="E31" s="55">
        <v>6000</v>
      </c>
      <c r="F31" s="55"/>
      <c r="G31" s="34"/>
      <c r="H31" s="93"/>
      <c r="I31" s="36"/>
    </row>
    <row r="32" spans="1:9" s="37" customFormat="1" ht="27.75" customHeight="1">
      <c r="A32" s="32">
        <v>3</v>
      </c>
      <c r="B32" s="54" t="s">
        <v>11</v>
      </c>
      <c r="C32" s="55">
        <v>0</v>
      </c>
      <c r="D32" s="92"/>
      <c r="E32" s="55">
        <v>0</v>
      </c>
      <c r="F32" s="55"/>
      <c r="G32" s="34"/>
      <c r="H32" s="93"/>
      <c r="I32" s="36"/>
    </row>
    <row r="33" spans="1:9" s="37" customFormat="1" ht="27.75" customHeight="1">
      <c r="A33" s="32">
        <v>4</v>
      </c>
      <c r="B33" s="54" t="s">
        <v>94</v>
      </c>
      <c r="C33" s="55">
        <v>5000</v>
      </c>
      <c r="D33" s="92"/>
      <c r="E33" s="55">
        <v>5000</v>
      </c>
      <c r="F33" s="55"/>
      <c r="G33" s="34"/>
      <c r="H33" s="93"/>
      <c r="I33" s="36"/>
    </row>
    <row r="34" spans="1:9" s="27" customFormat="1" ht="23.25" customHeight="1">
      <c r="A34" s="152" t="s">
        <v>4</v>
      </c>
      <c r="B34" s="152"/>
      <c r="C34" s="53">
        <f>SUM(C35:C41)</f>
        <v>458603.83</v>
      </c>
      <c r="D34" s="53">
        <v>0</v>
      </c>
      <c r="E34" s="53">
        <f>SUM(E35:E41)</f>
        <v>458603.83</v>
      </c>
      <c r="F34" s="53"/>
      <c r="G34" s="28"/>
      <c r="H34" s="28"/>
      <c r="I34" s="26"/>
    </row>
    <row r="35" spans="1:9" s="37" customFormat="1" ht="25.5" customHeight="1">
      <c r="A35" s="32">
        <v>1</v>
      </c>
      <c r="B35" s="54" t="s">
        <v>83</v>
      </c>
      <c r="C35" s="55">
        <v>9000</v>
      </c>
      <c r="D35" s="92"/>
      <c r="E35" s="55">
        <v>9000</v>
      </c>
      <c r="F35" s="55"/>
      <c r="G35" s="34"/>
      <c r="H35" s="93"/>
      <c r="I35" s="36"/>
    </row>
    <row r="36" spans="1:9" s="37" customFormat="1" ht="25.5" customHeight="1">
      <c r="A36" s="32">
        <v>2</v>
      </c>
      <c r="B36" s="54" t="s">
        <v>84</v>
      </c>
      <c r="C36" s="55">
        <v>4000</v>
      </c>
      <c r="D36" s="92"/>
      <c r="E36" s="55">
        <v>4000</v>
      </c>
      <c r="F36" s="55"/>
      <c r="G36" s="34"/>
      <c r="H36" s="93"/>
      <c r="I36" s="36"/>
    </row>
    <row r="37" spans="1:9" s="37" customFormat="1" ht="33" customHeight="1">
      <c r="A37" s="32">
        <v>3</v>
      </c>
      <c r="B37" s="54" t="s">
        <v>85</v>
      </c>
      <c r="C37" s="55">
        <v>66162</v>
      </c>
      <c r="D37" s="92"/>
      <c r="E37" s="55">
        <v>66162</v>
      </c>
      <c r="F37" s="55"/>
      <c r="G37" s="31"/>
      <c r="H37" s="107" t="s">
        <v>8</v>
      </c>
      <c r="I37" s="36"/>
    </row>
    <row r="38" spans="1:9" s="37" customFormat="1" ht="33" customHeight="1">
      <c r="A38" s="32">
        <v>4</v>
      </c>
      <c r="B38" s="54" t="s">
        <v>78</v>
      </c>
      <c r="C38" s="55">
        <v>66200</v>
      </c>
      <c r="D38" s="92"/>
      <c r="E38" s="55">
        <v>66200</v>
      </c>
      <c r="F38" s="55"/>
      <c r="G38" s="31"/>
      <c r="H38" s="107" t="s">
        <v>8</v>
      </c>
      <c r="I38" s="36"/>
    </row>
    <row r="39" spans="1:9" s="37" customFormat="1" ht="33" customHeight="1">
      <c r="A39" s="32">
        <v>5</v>
      </c>
      <c r="B39" s="54" t="s">
        <v>77</v>
      </c>
      <c r="C39" s="55">
        <v>160000</v>
      </c>
      <c r="D39" s="92"/>
      <c r="E39" s="55">
        <v>160000</v>
      </c>
      <c r="F39" s="55"/>
      <c r="G39" s="31"/>
      <c r="H39" s="107" t="s">
        <v>8</v>
      </c>
      <c r="I39" s="36"/>
    </row>
    <row r="40" spans="1:9" s="37" customFormat="1" ht="33" customHeight="1">
      <c r="A40" s="32">
        <v>6</v>
      </c>
      <c r="B40" s="54" t="s">
        <v>117</v>
      </c>
      <c r="C40" s="55">
        <v>150000</v>
      </c>
      <c r="D40" s="92"/>
      <c r="E40" s="55">
        <v>150000</v>
      </c>
      <c r="F40" s="55"/>
      <c r="G40" s="31"/>
      <c r="H40" s="107" t="s">
        <v>8</v>
      </c>
      <c r="I40" s="36"/>
    </row>
    <row r="41" spans="1:9" s="1" customFormat="1" ht="27.75" customHeight="1">
      <c r="A41" s="9">
        <v>7</v>
      </c>
      <c r="B41" s="10" t="s">
        <v>108</v>
      </c>
      <c r="C41" s="11">
        <v>3241.83</v>
      </c>
      <c r="D41" s="11"/>
      <c r="E41" s="11">
        <v>3241.83</v>
      </c>
      <c r="F41" s="11"/>
      <c r="G41" s="12"/>
      <c r="H41" s="13"/>
      <c r="I41" s="6"/>
    </row>
    <row r="42" spans="1:9" s="37" customFormat="1" ht="25.5" customHeight="1">
      <c r="A42" s="56"/>
      <c r="B42" s="56" t="s">
        <v>12</v>
      </c>
      <c r="C42" s="57">
        <v>95000</v>
      </c>
      <c r="D42" s="57"/>
      <c r="E42" s="57">
        <v>95000</v>
      </c>
      <c r="F42" s="87"/>
      <c r="G42" s="58"/>
      <c r="H42" s="15"/>
      <c r="I42" s="36"/>
    </row>
    <row r="43" spans="1:9" s="37" customFormat="1" ht="25.5" customHeight="1">
      <c r="A43" s="154" t="s">
        <v>13</v>
      </c>
      <c r="B43" s="154"/>
      <c r="C43" s="59">
        <v>95000</v>
      </c>
      <c r="D43" s="59"/>
      <c r="E43" s="59">
        <v>95000</v>
      </c>
      <c r="F43" s="87"/>
      <c r="G43" s="58"/>
      <c r="H43" s="15"/>
      <c r="I43" s="36"/>
    </row>
    <row r="44" spans="1:9" s="37" customFormat="1" ht="30" customHeight="1">
      <c r="A44" s="60">
        <v>1</v>
      </c>
      <c r="B44" s="54" t="s">
        <v>2</v>
      </c>
      <c r="C44" s="59">
        <v>95000</v>
      </c>
      <c r="D44" s="59"/>
      <c r="E44" s="59">
        <v>95000</v>
      </c>
      <c r="F44" s="87"/>
      <c r="G44" s="58"/>
      <c r="H44" s="16"/>
      <c r="I44" s="36"/>
    </row>
    <row r="45" spans="1:9" s="37" customFormat="1" ht="25.5" customHeight="1">
      <c r="A45" s="56"/>
      <c r="B45" s="56" t="s">
        <v>98</v>
      </c>
      <c r="C45" s="57">
        <v>20000</v>
      </c>
      <c r="D45" s="57"/>
      <c r="E45" s="57">
        <v>20000</v>
      </c>
      <c r="F45" s="87"/>
      <c r="G45" s="58"/>
      <c r="H45" s="15"/>
      <c r="I45" s="36"/>
    </row>
    <row r="46" spans="1:9" s="37" customFormat="1" ht="25.5" customHeight="1">
      <c r="A46" s="154" t="s">
        <v>99</v>
      </c>
      <c r="B46" s="154"/>
      <c r="C46" s="59">
        <v>20000</v>
      </c>
      <c r="D46" s="59"/>
      <c r="E46" s="59">
        <v>20000</v>
      </c>
      <c r="F46" s="87"/>
      <c r="G46" s="58"/>
      <c r="H46" s="15"/>
      <c r="I46" s="36"/>
    </row>
    <row r="47" spans="1:9" s="37" customFormat="1" ht="25.5" customHeight="1">
      <c r="A47" s="120">
        <v>1</v>
      </c>
      <c r="B47" s="54" t="s">
        <v>100</v>
      </c>
      <c r="C47" s="59">
        <v>20000</v>
      </c>
      <c r="D47" s="59"/>
      <c r="E47" s="59">
        <v>20000</v>
      </c>
      <c r="F47" s="87"/>
      <c r="G47" s="58"/>
      <c r="H47" s="15"/>
      <c r="I47" s="36"/>
    </row>
    <row r="48" spans="1:9" s="40" customFormat="1" ht="25.5" customHeight="1">
      <c r="A48" s="138" t="s">
        <v>65</v>
      </c>
      <c r="B48" s="138"/>
      <c r="C48" s="85">
        <f>C49</f>
        <v>178633</v>
      </c>
      <c r="D48" s="85">
        <f>D49</f>
        <v>0</v>
      </c>
      <c r="E48" s="85">
        <f>E49</f>
        <v>178633</v>
      </c>
      <c r="F48" s="85"/>
      <c r="G48" s="47"/>
      <c r="H48" s="47"/>
      <c r="I48" s="39"/>
    </row>
    <row r="49" spans="1:9" s="40" customFormat="1" ht="21.75" customHeight="1">
      <c r="A49" s="137" t="s">
        <v>66</v>
      </c>
      <c r="B49" s="137"/>
      <c r="C49" s="82">
        <f>SUM(C50,C51,C52)</f>
        <v>178633</v>
      </c>
      <c r="D49" s="82">
        <f>SUM(D50:D66)</f>
        <v>0</v>
      </c>
      <c r="E49" s="82">
        <f>SUM(E50,E51,E52)</f>
        <v>178633</v>
      </c>
      <c r="F49" s="82"/>
      <c r="G49" s="38"/>
      <c r="H49" s="38"/>
      <c r="I49" s="39"/>
    </row>
    <row r="50" spans="1:9" s="40" customFormat="1" ht="28.5" customHeight="1">
      <c r="A50" s="48">
        <v>1</v>
      </c>
      <c r="B50" s="49" t="s">
        <v>67</v>
      </c>
      <c r="C50" s="86">
        <v>142633</v>
      </c>
      <c r="D50" s="86"/>
      <c r="E50" s="86">
        <v>142633</v>
      </c>
      <c r="F50" s="86"/>
      <c r="G50" s="51"/>
      <c r="H50" s="44"/>
      <c r="I50" s="39"/>
    </row>
    <row r="51" spans="1:9" s="40" customFormat="1" ht="28.5" customHeight="1">
      <c r="A51" s="48">
        <v>2</v>
      </c>
      <c r="B51" s="49" t="s">
        <v>3</v>
      </c>
      <c r="C51" s="86">
        <v>16000</v>
      </c>
      <c r="D51" s="86"/>
      <c r="E51" s="86">
        <v>16000</v>
      </c>
      <c r="F51" s="86"/>
      <c r="G51" s="51"/>
      <c r="H51" s="44"/>
      <c r="I51" s="39"/>
    </row>
    <row r="52" spans="1:9" s="40" customFormat="1" ht="28.5" customHeight="1">
      <c r="A52" s="48">
        <v>3</v>
      </c>
      <c r="B52" s="49" t="s">
        <v>103</v>
      </c>
      <c r="C52" s="86">
        <v>20000</v>
      </c>
      <c r="D52" s="86"/>
      <c r="E52" s="86">
        <v>20000</v>
      </c>
      <c r="F52" s="86"/>
      <c r="G52" s="51"/>
      <c r="H52" s="44"/>
      <c r="I52" s="39"/>
    </row>
    <row r="53" spans="1:9" s="40" customFormat="1" ht="25.5" customHeight="1">
      <c r="A53" s="138" t="s">
        <v>74</v>
      </c>
      <c r="B53" s="138"/>
      <c r="C53" s="85">
        <f>SUM(C54,C58)</f>
        <v>47720.520000000004</v>
      </c>
      <c r="D53" s="85">
        <f>D54</f>
        <v>0</v>
      </c>
      <c r="E53" s="85">
        <f>SUM(E54,E58)</f>
        <v>47720.520000000004</v>
      </c>
      <c r="F53" s="85"/>
      <c r="G53" s="47"/>
      <c r="H53" s="47"/>
      <c r="I53" s="39"/>
    </row>
    <row r="54" spans="1:9" s="40" customFormat="1" ht="21.75" customHeight="1">
      <c r="A54" s="137" t="s">
        <v>75</v>
      </c>
      <c r="B54" s="137"/>
      <c r="C54" s="82">
        <f>SUM(C55:C57)</f>
        <v>35720.520000000004</v>
      </c>
      <c r="D54" s="82">
        <f>SUM(D55:D70)</f>
        <v>0</v>
      </c>
      <c r="E54" s="82">
        <f>SUM(E55:E57)</f>
        <v>35720.520000000004</v>
      </c>
      <c r="F54" s="82"/>
      <c r="G54" s="38"/>
      <c r="H54" s="38"/>
      <c r="I54" s="39"/>
    </row>
    <row r="55" spans="1:9" s="40" customFormat="1" ht="36" customHeight="1">
      <c r="A55" s="48">
        <v>1</v>
      </c>
      <c r="B55" s="117" t="s">
        <v>76</v>
      </c>
      <c r="C55" s="86">
        <v>8000</v>
      </c>
      <c r="D55" s="86"/>
      <c r="E55" s="86">
        <v>8000</v>
      </c>
      <c r="F55" s="86"/>
      <c r="G55" s="51"/>
      <c r="H55" s="44"/>
      <c r="I55" s="39"/>
    </row>
    <row r="56" spans="1:9" s="40" customFormat="1" ht="25.5" customHeight="1">
      <c r="A56" s="108">
        <v>2</v>
      </c>
      <c r="B56" s="124" t="s">
        <v>86</v>
      </c>
      <c r="C56" s="86">
        <v>15000</v>
      </c>
      <c r="D56" s="86"/>
      <c r="E56" s="86">
        <v>15000</v>
      </c>
      <c r="F56" s="86"/>
      <c r="G56" s="51"/>
      <c r="H56" s="44" t="s">
        <v>87</v>
      </c>
      <c r="I56" s="39"/>
    </row>
    <row r="57" spans="1:9" s="40" customFormat="1" ht="25.5" customHeight="1">
      <c r="A57" s="108">
        <v>3</v>
      </c>
      <c r="B57" s="121" t="s">
        <v>111</v>
      </c>
      <c r="C57" s="86">
        <v>12720.52</v>
      </c>
      <c r="D57" s="86"/>
      <c r="E57" s="86">
        <v>12720.52</v>
      </c>
      <c r="F57" s="86"/>
      <c r="G57" s="51"/>
      <c r="H57" s="44"/>
      <c r="I57" s="39"/>
    </row>
    <row r="58" spans="1:9" s="40" customFormat="1" ht="21.75" customHeight="1">
      <c r="A58" s="137" t="s">
        <v>101</v>
      </c>
      <c r="B58" s="137"/>
      <c r="C58" s="82">
        <v>12000</v>
      </c>
      <c r="D58" s="82">
        <f>SUM(D59:D73)</f>
        <v>0</v>
      </c>
      <c r="E58" s="82">
        <v>12000</v>
      </c>
      <c r="F58" s="82"/>
      <c r="G58" s="38"/>
      <c r="H58" s="38"/>
      <c r="I58" s="39"/>
    </row>
    <row r="59" spans="1:9" s="40" customFormat="1" ht="36" customHeight="1">
      <c r="A59" s="48">
        <v>1</v>
      </c>
      <c r="B59" s="117" t="s">
        <v>102</v>
      </c>
      <c r="C59" s="86">
        <v>12000</v>
      </c>
      <c r="D59" s="86"/>
      <c r="E59" s="86">
        <v>12000</v>
      </c>
      <c r="F59" s="86"/>
      <c r="G59" s="51"/>
      <c r="H59" s="44"/>
      <c r="I59" s="39"/>
    </row>
    <row r="60" spans="1:9" s="1" customFormat="1" ht="24.75" customHeight="1">
      <c r="A60" s="131" t="s">
        <v>106</v>
      </c>
      <c r="B60" s="131"/>
      <c r="C60" s="20">
        <f>SUM(C61,C63)</f>
        <v>41500</v>
      </c>
      <c r="D60" s="20">
        <f>D63</f>
        <v>0</v>
      </c>
      <c r="E60" s="20">
        <f>SUM(E61,E63)</f>
        <v>41500</v>
      </c>
      <c r="F60" s="20"/>
      <c r="G60" s="18"/>
      <c r="H60" s="18"/>
      <c r="I60" s="6"/>
    </row>
    <row r="61" spans="1:9" s="1" customFormat="1" ht="19.5" customHeight="1">
      <c r="A61" s="132" t="s">
        <v>112</v>
      </c>
      <c r="B61" s="132"/>
      <c r="C61" s="22">
        <v>5500</v>
      </c>
      <c r="D61" s="22">
        <f>SUM(D63:D63)</f>
        <v>0</v>
      </c>
      <c r="E61" s="22">
        <v>5500</v>
      </c>
      <c r="F61" s="22"/>
      <c r="G61" s="19"/>
      <c r="H61" s="19"/>
      <c r="I61" s="6"/>
    </row>
    <row r="62" spans="1:9" s="62" customFormat="1" ht="23.25" customHeight="1">
      <c r="A62" s="94" t="s">
        <v>47</v>
      </c>
      <c r="B62" s="98" t="s">
        <v>113</v>
      </c>
      <c r="C62" s="95">
        <v>5500</v>
      </c>
      <c r="D62" s="95"/>
      <c r="E62" s="95">
        <v>5500</v>
      </c>
      <c r="F62" s="95"/>
      <c r="G62" s="96"/>
      <c r="H62" s="96"/>
      <c r="I62" s="61"/>
    </row>
    <row r="63" spans="1:9" s="1" customFormat="1" ht="19.5" customHeight="1">
      <c r="A63" s="132" t="s">
        <v>107</v>
      </c>
      <c r="B63" s="132"/>
      <c r="C63" s="22">
        <f>SUM(C64:C64)</f>
        <v>36000</v>
      </c>
      <c r="D63" s="22">
        <f>SUM(D64:D64)</f>
        <v>0</v>
      </c>
      <c r="E63" s="22">
        <f>SUM(E64:E64)</f>
        <v>36000</v>
      </c>
      <c r="F63" s="22"/>
      <c r="G63" s="19"/>
      <c r="H63" s="19"/>
      <c r="I63" s="6"/>
    </row>
    <row r="64" spans="1:9" s="62" customFormat="1" ht="23.25" customHeight="1">
      <c r="A64" s="94" t="s">
        <v>47</v>
      </c>
      <c r="B64" s="98" t="s">
        <v>110</v>
      </c>
      <c r="C64" s="95">
        <v>36000</v>
      </c>
      <c r="D64" s="95"/>
      <c r="E64" s="95">
        <v>36000</v>
      </c>
      <c r="F64" s="95"/>
      <c r="G64" s="96"/>
      <c r="H64" s="96"/>
      <c r="I64" s="61"/>
    </row>
    <row r="65" spans="1:9" s="1" customFormat="1" ht="24.75" customHeight="1">
      <c r="A65" s="131" t="s">
        <v>39</v>
      </c>
      <c r="B65" s="131"/>
      <c r="C65" s="20">
        <f>SUM(C66,C68)</f>
        <v>24090</v>
      </c>
      <c r="D65" s="20">
        <f>D66</f>
        <v>0</v>
      </c>
      <c r="E65" s="20">
        <f>SUM(E66,E68)</f>
        <v>24090</v>
      </c>
      <c r="F65" s="20"/>
      <c r="G65" s="18"/>
      <c r="H65" s="18"/>
      <c r="I65" s="6"/>
    </row>
    <row r="66" spans="1:9" s="1" customFormat="1" ht="19.5" customHeight="1">
      <c r="A66" s="132" t="s">
        <v>40</v>
      </c>
      <c r="B66" s="132"/>
      <c r="C66" s="22">
        <f>SUM(C67:C67)</f>
        <v>19090</v>
      </c>
      <c r="D66" s="22">
        <f>SUM(D67:D67)</f>
        <v>0</v>
      </c>
      <c r="E66" s="22">
        <f>SUM(E67:E67)</f>
        <v>19090</v>
      </c>
      <c r="F66" s="22"/>
      <c r="G66" s="19"/>
      <c r="H66" s="19"/>
      <c r="I66" s="6"/>
    </row>
    <row r="67" spans="1:9" s="62" customFormat="1" ht="33" customHeight="1">
      <c r="A67" s="94" t="s">
        <v>47</v>
      </c>
      <c r="B67" s="98" t="s">
        <v>88</v>
      </c>
      <c r="C67" s="95">
        <v>19090</v>
      </c>
      <c r="D67" s="95"/>
      <c r="E67" s="95">
        <v>19090</v>
      </c>
      <c r="F67" s="95"/>
      <c r="G67" s="96"/>
      <c r="H67" s="96"/>
      <c r="I67" s="61"/>
    </row>
    <row r="68" spans="1:9" s="1" customFormat="1" ht="19.5" customHeight="1">
      <c r="A68" s="132" t="s">
        <v>6</v>
      </c>
      <c r="B68" s="132"/>
      <c r="C68" s="22">
        <f>SUM(C69:C69)</f>
        <v>5000</v>
      </c>
      <c r="D68" s="22">
        <f>SUM(D69:D69)</f>
        <v>0</v>
      </c>
      <c r="E68" s="22">
        <f>SUM(E69:E69)</f>
        <v>5000</v>
      </c>
      <c r="F68" s="22"/>
      <c r="G68" s="19"/>
      <c r="H68" s="19"/>
      <c r="I68" s="6"/>
    </row>
    <row r="69" spans="1:9" s="62" customFormat="1" ht="55.5" customHeight="1" thickBot="1">
      <c r="A69" s="97" t="s">
        <v>47</v>
      </c>
      <c r="B69" s="114" t="s">
        <v>97</v>
      </c>
      <c r="C69" s="95">
        <v>5000</v>
      </c>
      <c r="D69" s="95"/>
      <c r="E69" s="95">
        <v>5000</v>
      </c>
      <c r="F69" s="95"/>
      <c r="G69" s="96"/>
      <c r="H69" s="96"/>
      <c r="I69" s="61"/>
    </row>
    <row r="70" spans="1:9" s="1" customFormat="1" ht="24.75" customHeight="1">
      <c r="A70" s="131" t="s">
        <v>71</v>
      </c>
      <c r="B70" s="131"/>
      <c r="C70" s="20">
        <f>SUM(C71)</f>
        <v>6666</v>
      </c>
      <c r="D70" s="20">
        <f>D71</f>
        <v>0</v>
      </c>
      <c r="E70" s="20">
        <f>SUM(E71)</f>
        <v>6666</v>
      </c>
      <c r="F70" s="20"/>
      <c r="G70" s="18"/>
      <c r="H70" s="18"/>
      <c r="I70" s="6"/>
    </row>
    <row r="71" spans="1:9" s="1" customFormat="1" ht="19.5" customHeight="1">
      <c r="A71" s="132" t="s">
        <v>72</v>
      </c>
      <c r="B71" s="132"/>
      <c r="C71" s="22">
        <f>SUM(C72:C72)</f>
        <v>6666</v>
      </c>
      <c r="D71" s="22">
        <f>SUM(D72:D72)</f>
        <v>0</v>
      </c>
      <c r="E71" s="22">
        <f>SUM(E72:E72)</f>
        <v>6666</v>
      </c>
      <c r="F71" s="22"/>
      <c r="G71" s="19"/>
      <c r="H71" s="19"/>
      <c r="I71" s="6"/>
    </row>
    <row r="72" spans="1:9" s="62" customFormat="1" ht="30" customHeight="1">
      <c r="A72" s="94" t="s">
        <v>47</v>
      </c>
      <c r="B72" s="118" t="s">
        <v>73</v>
      </c>
      <c r="C72" s="95">
        <v>6666</v>
      </c>
      <c r="D72" s="95"/>
      <c r="E72" s="95">
        <v>6666</v>
      </c>
      <c r="F72" s="95"/>
      <c r="G72" s="96"/>
      <c r="H72" s="96"/>
      <c r="I72" s="61"/>
    </row>
    <row r="73" spans="1:9" s="62" customFormat="1" ht="26.25" customHeight="1">
      <c r="A73" s="130" t="s">
        <v>20</v>
      </c>
      <c r="B73" s="130"/>
      <c r="C73" s="95">
        <f>SUM(C74,C76,C78)</f>
        <v>105000</v>
      </c>
      <c r="D73" s="95"/>
      <c r="E73" s="95">
        <f>SUM(E74,E76,E78)</f>
        <v>105000</v>
      </c>
      <c r="F73" s="95"/>
      <c r="G73" s="96"/>
      <c r="H73" s="96"/>
      <c r="I73" s="61"/>
    </row>
    <row r="74" spans="1:9" s="66" customFormat="1" ht="22.5" customHeight="1">
      <c r="A74" s="128" t="s">
        <v>21</v>
      </c>
      <c r="B74" s="128"/>
      <c r="C74" s="67">
        <f>SUM(C75)</f>
        <v>5000</v>
      </c>
      <c r="D74" s="67">
        <f>SUM(D75:D82)</f>
        <v>0</v>
      </c>
      <c r="E74" s="67">
        <f>SUM(E75)</f>
        <v>5000</v>
      </c>
      <c r="F74" s="67"/>
      <c r="G74" s="68"/>
      <c r="H74" s="68">
        <f>SUM(H75:H82)</f>
        <v>0</v>
      </c>
      <c r="I74" s="65"/>
    </row>
    <row r="75" spans="1:11" s="37" customFormat="1" ht="33.75" customHeight="1">
      <c r="A75" s="32">
        <v>1</v>
      </c>
      <c r="B75" s="99" t="s">
        <v>22</v>
      </c>
      <c r="C75" s="55">
        <v>5000</v>
      </c>
      <c r="D75" s="92"/>
      <c r="E75" s="55">
        <v>5000</v>
      </c>
      <c r="F75" s="55"/>
      <c r="G75" s="34"/>
      <c r="H75" s="69"/>
      <c r="I75" s="36"/>
      <c r="K75" s="36"/>
    </row>
    <row r="76" spans="1:9" s="66" customFormat="1" ht="22.5" customHeight="1">
      <c r="A76" s="128" t="s">
        <v>68</v>
      </c>
      <c r="B76" s="128"/>
      <c r="C76" s="67">
        <f>SUM(C77)</f>
        <v>15000</v>
      </c>
      <c r="D76" s="67">
        <f>SUM(D77:D84)</f>
        <v>0</v>
      </c>
      <c r="E76" s="67">
        <f>SUM(E77)</f>
        <v>15000</v>
      </c>
      <c r="F76" s="67"/>
      <c r="G76" s="68"/>
      <c r="H76" s="68">
        <f>SUM(H77:H84)</f>
        <v>0</v>
      </c>
      <c r="I76" s="65"/>
    </row>
    <row r="77" spans="1:11" s="37" customFormat="1" ht="33.75" customHeight="1">
      <c r="A77" s="32" t="s">
        <v>69</v>
      </c>
      <c r="B77" s="99" t="s">
        <v>70</v>
      </c>
      <c r="C77" s="55">
        <v>15000</v>
      </c>
      <c r="D77" s="92"/>
      <c r="E77" s="55">
        <v>15000</v>
      </c>
      <c r="F77" s="55"/>
      <c r="G77" s="34"/>
      <c r="H77" s="69" t="s">
        <v>105</v>
      </c>
      <c r="I77" s="36"/>
      <c r="K77" s="36"/>
    </row>
    <row r="78" spans="1:9" s="66" customFormat="1" ht="22.5" customHeight="1">
      <c r="A78" s="128" t="s">
        <v>23</v>
      </c>
      <c r="B78" s="128"/>
      <c r="C78" s="67">
        <f>SUM(C79)</f>
        <v>85000</v>
      </c>
      <c r="D78" s="67">
        <f>SUM(D79:D84)</f>
        <v>0</v>
      </c>
      <c r="E78" s="67">
        <f>SUM(E79)</f>
        <v>85000</v>
      </c>
      <c r="F78" s="67"/>
      <c r="G78" s="68"/>
      <c r="H78" s="68"/>
      <c r="I78" s="65"/>
    </row>
    <row r="79" spans="1:11" s="37" customFormat="1" ht="33.75" customHeight="1">
      <c r="A79" s="32">
        <v>1</v>
      </c>
      <c r="B79" s="99" t="s">
        <v>24</v>
      </c>
      <c r="C79" s="55">
        <v>85000</v>
      </c>
      <c r="D79" s="92"/>
      <c r="E79" s="55">
        <v>85000</v>
      </c>
      <c r="F79" s="55"/>
      <c r="G79" s="34"/>
      <c r="H79" s="69"/>
      <c r="I79" s="36"/>
      <c r="K79" s="36"/>
    </row>
    <row r="80" spans="1:9" s="66" customFormat="1" ht="26.25" customHeight="1">
      <c r="A80" s="130" t="s">
        <v>41</v>
      </c>
      <c r="B80" s="130"/>
      <c r="C80" s="63">
        <f>SUM(C81,C90,)</f>
        <v>1779192.66</v>
      </c>
      <c r="D80" s="63">
        <v>0</v>
      </c>
      <c r="E80" s="63">
        <f>SUM(E81,E90,)</f>
        <v>679192.66</v>
      </c>
      <c r="F80" s="63">
        <f>SUM(F81,F90)</f>
        <v>1100000</v>
      </c>
      <c r="G80" s="64"/>
      <c r="H80" s="64"/>
      <c r="I80" s="65"/>
    </row>
    <row r="81" spans="1:9" s="66" customFormat="1" ht="22.5" customHeight="1">
      <c r="A81" s="128" t="s">
        <v>42</v>
      </c>
      <c r="B81" s="128"/>
      <c r="C81" s="67">
        <f>SUM(C82:C89)</f>
        <v>1547724.8199999998</v>
      </c>
      <c r="D81" s="67">
        <f>SUM(D82:D85)</f>
        <v>0</v>
      </c>
      <c r="E81" s="67">
        <f>SUM(E82:E89)</f>
        <v>497724.82</v>
      </c>
      <c r="F81" s="67">
        <f>SUM(F82:F85)</f>
        <v>1050000</v>
      </c>
      <c r="G81" s="68"/>
      <c r="H81" s="68"/>
      <c r="I81" s="65"/>
    </row>
    <row r="82" spans="1:11" s="37" customFormat="1" ht="33.75" customHeight="1">
      <c r="A82" s="32">
        <v>1</v>
      </c>
      <c r="B82" s="99" t="s">
        <v>16</v>
      </c>
      <c r="C82" s="55">
        <v>270744.21</v>
      </c>
      <c r="D82" s="92"/>
      <c r="E82" s="55">
        <v>70744.21</v>
      </c>
      <c r="F82" s="55">
        <v>200000</v>
      </c>
      <c r="G82" s="34"/>
      <c r="H82" s="69" t="s">
        <v>57</v>
      </c>
      <c r="I82" s="36"/>
      <c r="K82" s="36"/>
    </row>
    <row r="83" spans="1:11" s="27" customFormat="1" ht="33.75" customHeight="1">
      <c r="A83" s="29">
        <v>2</v>
      </c>
      <c r="B83" s="30" t="s">
        <v>56</v>
      </c>
      <c r="C83" s="72">
        <v>446794</v>
      </c>
      <c r="D83" s="72"/>
      <c r="E83" s="72">
        <v>46794</v>
      </c>
      <c r="F83" s="72">
        <v>400000</v>
      </c>
      <c r="G83" s="31"/>
      <c r="H83" s="69" t="s">
        <v>57</v>
      </c>
      <c r="I83" s="26"/>
      <c r="K83" s="26"/>
    </row>
    <row r="84" spans="1:11" s="1" customFormat="1" ht="29.25" customHeight="1">
      <c r="A84" s="9">
        <v>3</v>
      </c>
      <c r="B84" s="10" t="s">
        <v>109</v>
      </c>
      <c r="C84" s="11">
        <v>18041.42</v>
      </c>
      <c r="D84" s="11"/>
      <c r="E84" s="11">
        <v>18041.42</v>
      </c>
      <c r="F84" s="11"/>
      <c r="G84" s="12"/>
      <c r="H84" s="13"/>
      <c r="I84" s="6"/>
      <c r="K84" s="6"/>
    </row>
    <row r="85" spans="1:11" s="27" customFormat="1" ht="33.75" customHeight="1">
      <c r="A85" s="29">
        <v>4</v>
      </c>
      <c r="B85" s="30" t="s">
        <v>0</v>
      </c>
      <c r="C85" s="72">
        <v>720645.19</v>
      </c>
      <c r="D85" s="72"/>
      <c r="E85" s="72">
        <v>270645.19</v>
      </c>
      <c r="F85" s="72">
        <v>450000</v>
      </c>
      <c r="G85" s="31"/>
      <c r="H85" s="69" t="s">
        <v>57</v>
      </c>
      <c r="I85" s="26"/>
      <c r="K85" s="26"/>
    </row>
    <row r="86" spans="1:9" s="62" customFormat="1" ht="58.5" customHeight="1" thickBot="1">
      <c r="A86" s="100" t="s">
        <v>50</v>
      </c>
      <c r="B86" s="114" t="s">
        <v>97</v>
      </c>
      <c r="C86" s="101">
        <v>800</v>
      </c>
      <c r="D86" s="101"/>
      <c r="E86" s="101">
        <v>800</v>
      </c>
      <c r="F86" s="101"/>
      <c r="G86" s="102"/>
      <c r="H86" s="102"/>
      <c r="I86" s="61"/>
    </row>
    <row r="87" spans="1:9" s="62" customFormat="1" ht="33" customHeight="1">
      <c r="A87" s="109" t="s">
        <v>90</v>
      </c>
      <c r="B87" s="115" t="s">
        <v>91</v>
      </c>
      <c r="C87" s="110">
        <v>40000</v>
      </c>
      <c r="D87" s="110"/>
      <c r="E87" s="110">
        <v>40000</v>
      </c>
      <c r="F87" s="110"/>
      <c r="G87" s="111"/>
      <c r="H87" s="111"/>
      <c r="I87" s="61"/>
    </row>
    <row r="88" spans="1:9" s="62" customFormat="1" ht="33" customHeight="1">
      <c r="A88" s="97" t="s">
        <v>92</v>
      </c>
      <c r="B88" s="119" t="s">
        <v>93</v>
      </c>
      <c r="C88" s="95">
        <v>34200</v>
      </c>
      <c r="D88" s="95"/>
      <c r="E88" s="95">
        <v>34200</v>
      </c>
      <c r="F88" s="95"/>
      <c r="G88" s="96"/>
      <c r="H88" s="96"/>
      <c r="I88" s="61"/>
    </row>
    <row r="89" spans="1:8" s="26" customFormat="1" ht="28.5" customHeight="1">
      <c r="A89" s="70" t="s">
        <v>115</v>
      </c>
      <c r="B89" s="71" t="s">
        <v>114</v>
      </c>
      <c r="C89" s="72">
        <v>16500</v>
      </c>
      <c r="D89" s="72"/>
      <c r="E89" s="72">
        <v>16500</v>
      </c>
      <c r="F89" s="72"/>
      <c r="G89" s="72"/>
      <c r="H89" s="73"/>
    </row>
    <row r="90" spans="1:9" s="5" customFormat="1" ht="23.25" customHeight="1">
      <c r="A90" s="140" t="s">
        <v>43</v>
      </c>
      <c r="B90" s="140"/>
      <c r="C90" s="112">
        <f>SUM(C91:C95)</f>
        <v>231467.84000000003</v>
      </c>
      <c r="D90" s="112">
        <f>SUM(D91:D95)</f>
        <v>0</v>
      </c>
      <c r="E90" s="112">
        <f>SUM(E91:E95)</f>
        <v>181467.84000000003</v>
      </c>
      <c r="F90" s="112">
        <f>SUM(F91:F95)</f>
        <v>50000</v>
      </c>
      <c r="G90" s="113"/>
      <c r="H90" s="113"/>
      <c r="I90" s="8"/>
    </row>
    <row r="91" spans="1:9" s="5" customFormat="1" ht="29.25" customHeight="1">
      <c r="A91" s="23">
        <v>1</v>
      </c>
      <c r="B91" s="10" t="s">
        <v>15</v>
      </c>
      <c r="C91" s="11">
        <v>2458.58</v>
      </c>
      <c r="D91" s="88"/>
      <c r="E91" s="89">
        <v>2458.58</v>
      </c>
      <c r="F91" s="88"/>
      <c r="G91" s="14"/>
      <c r="H91" s="14"/>
      <c r="I91" s="8"/>
    </row>
    <row r="92" spans="1:11" s="27" customFormat="1" ht="36.75" customHeight="1">
      <c r="A92" s="29">
        <v>2</v>
      </c>
      <c r="B92" s="30" t="s">
        <v>58</v>
      </c>
      <c r="C92" s="72">
        <v>118500</v>
      </c>
      <c r="D92" s="72"/>
      <c r="E92" s="72">
        <v>68500</v>
      </c>
      <c r="F92" s="72">
        <v>50000</v>
      </c>
      <c r="G92" s="31"/>
      <c r="H92" s="69" t="s">
        <v>57</v>
      </c>
      <c r="I92" s="26"/>
      <c r="K92" s="26"/>
    </row>
    <row r="93" spans="1:9" s="27" customFormat="1" ht="27.75" customHeight="1">
      <c r="A93" s="29">
        <v>3</v>
      </c>
      <c r="B93" s="30" t="s">
        <v>95</v>
      </c>
      <c r="C93" s="72">
        <v>107955.87</v>
      </c>
      <c r="D93" s="72"/>
      <c r="E93" s="72">
        <v>107955.87</v>
      </c>
      <c r="F93" s="72"/>
      <c r="G93" s="31"/>
      <c r="H93" s="69"/>
      <c r="I93" s="26"/>
    </row>
    <row r="94" spans="1:8" s="26" customFormat="1" ht="30.75" customHeight="1">
      <c r="A94" s="70" t="s">
        <v>18</v>
      </c>
      <c r="B94" s="71" t="s">
        <v>14</v>
      </c>
      <c r="C94" s="72">
        <v>2553.39</v>
      </c>
      <c r="D94" s="72"/>
      <c r="E94" s="72">
        <v>2553.39</v>
      </c>
      <c r="F94" s="72"/>
      <c r="G94" s="72"/>
      <c r="H94" s="73"/>
    </row>
    <row r="95" spans="1:8" s="26" customFormat="1" ht="28.5" customHeight="1">
      <c r="A95" s="70" t="s">
        <v>19</v>
      </c>
      <c r="B95" s="71" t="s">
        <v>1</v>
      </c>
      <c r="C95" s="72">
        <v>0</v>
      </c>
      <c r="D95" s="72"/>
      <c r="E95" s="72">
        <v>0</v>
      </c>
      <c r="F95" s="72"/>
      <c r="G95" s="72"/>
      <c r="H95" s="73"/>
    </row>
    <row r="96" spans="1:9" s="1" customFormat="1" ht="23.25" customHeight="1">
      <c r="A96" s="131" t="s">
        <v>44</v>
      </c>
      <c r="B96" s="131"/>
      <c r="C96" s="20">
        <f>SUM(C97)</f>
        <v>21500</v>
      </c>
      <c r="D96" s="20">
        <f>D97+D99</f>
        <v>0</v>
      </c>
      <c r="E96" s="20">
        <f>SUM(E97)</f>
        <v>21500</v>
      </c>
      <c r="F96" s="20"/>
      <c r="G96" s="18"/>
      <c r="H96" s="18"/>
      <c r="I96" s="6"/>
    </row>
    <row r="97" spans="1:9" s="1" customFormat="1" ht="23.25" customHeight="1">
      <c r="A97" s="132" t="s">
        <v>45</v>
      </c>
      <c r="B97" s="132"/>
      <c r="C97" s="22">
        <f>SUM(C98:C101)</f>
        <v>21500</v>
      </c>
      <c r="D97" s="22">
        <f>D98</f>
        <v>0</v>
      </c>
      <c r="E97" s="22">
        <f>SUM(E98:E101)</f>
        <v>21500</v>
      </c>
      <c r="F97" s="22"/>
      <c r="G97" s="19"/>
      <c r="H97" s="19"/>
      <c r="I97" s="6"/>
    </row>
    <row r="98" spans="1:9" s="1" customFormat="1" ht="22.5" customHeight="1">
      <c r="A98" s="9">
        <v>1</v>
      </c>
      <c r="B98" s="103" t="s">
        <v>104</v>
      </c>
      <c r="C98" s="11">
        <v>4000</v>
      </c>
      <c r="D98" s="11"/>
      <c r="E98" s="11">
        <v>4000</v>
      </c>
      <c r="F98" s="11"/>
      <c r="G98" s="12"/>
      <c r="H98" s="21"/>
      <c r="I98" s="6"/>
    </row>
    <row r="99" spans="1:9" s="1" customFormat="1" ht="22.5" customHeight="1">
      <c r="A99" s="9">
        <v>2</v>
      </c>
      <c r="B99" s="103" t="s">
        <v>96</v>
      </c>
      <c r="C99" s="11">
        <v>9000</v>
      </c>
      <c r="D99" s="11"/>
      <c r="E99" s="11">
        <v>9000</v>
      </c>
      <c r="F99" s="11"/>
      <c r="G99" s="12"/>
      <c r="H99" s="21"/>
      <c r="I99" s="6"/>
    </row>
    <row r="100" spans="1:9" s="1" customFormat="1" ht="22.5" customHeight="1">
      <c r="A100" s="9">
        <v>3</v>
      </c>
      <c r="B100" s="103" t="s">
        <v>89</v>
      </c>
      <c r="C100" s="11">
        <v>6500</v>
      </c>
      <c r="D100" s="11"/>
      <c r="E100" s="11">
        <v>6500</v>
      </c>
      <c r="F100" s="11"/>
      <c r="G100" s="12"/>
      <c r="H100" s="21"/>
      <c r="I100" s="6"/>
    </row>
    <row r="101" spans="1:9" s="1" customFormat="1" ht="22.5" customHeight="1">
      <c r="A101" s="9" t="s">
        <v>49</v>
      </c>
      <c r="B101" s="103" t="s">
        <v>116</v>
      </c>
      <c r="C101" s="11">
        <v>2000</v>
      </c>
      <c r="D101" s="11"/>
      <c r="E101" s="11">
        <v>2000</v>
      </c>
      <c r="F101" s="11"/>
      <c r="G101" s="12"/>
      <c r="H101" s="21"/>
      <c r="I101" s="6"/>
    </row>
    <row r="102" spans="1:9" s="1" customFormat="1" ht="22.5" customHeight="1">
      <c r="A102" s="24"/>
      <c r="B102" s="17" t="s">
        <v>46</v>
      </c>
      <c r="C102" s="20">
        <f>SUM(C10,C25,C28,C42,C45,C48,C53,C60,C65,C70,C80,C96,C73)</f>
        <v>4839433.01</v>
      </c>
      <c r="D102" s="20">
        <f>SUM(D10,D25,D28,D42,D48,D65,D80,D96)</f>
        <v>0</v>
      </c>
      <c r="E102" s="20">
        <f>SUM(E10,E25,E28,E42,E45,E48,E53,E60,E65,E70,E80,E96,E73)</f>
        <v>2660783.0100000002</v>
      </c>
      <c r="F102" s="20">
        <f>SUM(F10,F25,F28,F42,F48,F65,F80,F96)</f>
        <v>2000000</v>
      </c>
      <c r="G102" s="20">
        <f>SUM(G10,G25,G28,G42,G48,G65,G80,G96)</f>
        <v>328650</v>
      </c>
      <c r="H102" s="20"/>
      <c r="I102" s="6"/>
    </row>
    <row r="103" spans="1:9" s="75" customFormat="1" ht="14.25" customHeight="1">
      <c r="A103" s="74"/>
      <c r="B103" s="62"/>
      <c r="C103" s="77"/>
      <c r="D103" s="77"/>
      <c r="E103" s="77"/>
      <c r="F103" s="61"/>
      <c r="G103" s="76"/>
      <c r="H103" s="62"/>
      <c r="I103" s="77"/>
    </row>
    <row r="104" spans="7:8" ht="18.75" customHeight="1">
      <c r="G104" s="79"/>
      <c r="H104" s="80"/>
    </row>
    <row r="105" spans="4:5" ht="18.75" customHeight="1">
      <c r="D105" s="139"/>
      <c r="E105" s="139"/>
    </row>
    <row r="106" spans="3:8" ht="18.75" customHeight="1">
      <c r="C106" s="61"/>
      <c r="D106" s="91"/>
      <c r="E106" s="91"/>
      <c r="G106" s="81"/>
      <c r="H106" s="81"/>
    </row>
    <row r="107" ht="18.75" customHeight="1">
      <c r="H107" s="81"/>
    </row>
  </sheetData>
  <sheetProtection/>
  <mergeCells count="45">
    <mergeCell ref="A76:B76"/>
    <mergeCell ref="A70:B70"/>
    <mergeCell ref="A46:B46"/>
    <mergeCell ref="A73:B73"/>
    <mergeCell ref="A71:B71"/>
    <mergeCell ref="A54:B54"/>
    <mergeCell ref="A53:B53"/>
    <mergeCell ref="H1:I1"/>
    <mergeCell ref="A68:B68"/>
    <mergeCell ref="A43:B43"/>
    <mergeCell ref="A28:B28"/>
    <mergeCell ref="A29:B29"/>
    <mergeCell ref="A22:B22"/>
    <mergeCell ref="A48:B48"/>
    <mergeCell ref="A49:B49"/>
    <mergeCell ref="A61:B61"/>
    <mergeCell ref="A26:B26"/>
    <mergeCell ref="A10:B10"/>
    <mergeCell ref="A11:B11"/>
    <mergeCell ref="A60:B60"/>
    <mergeCell ref="A63:B63"/>
    <mergeCell ref="A34:B34"/>
    <mergeCell ref="A2:H2"/>
    <mergeCell ref="A4:A8"/>
    <mergeCell ref="B4:B8"/>
    <mergeCell ref="C4:C8"/>
    <mergeCell ref="D4:G4"/>
    <mergeCell ref="D5:D8"/>
    <mergeCell ref="E5:G5"/>
    <mergeCell ref="E6:E8"/>
    <mergeCell ref="D105:E105"/>
    <mergeCell ref="A97:B97"/>
    <mergeCell ref="A81:B81"/>
    <mergeCell ref="A90:B90"/>
    <mergeCell ref="A96:B96"/>
    <mergeCell ref="A78:B78"/>
    <mergeCell ref="H6:H8"/>
    <mergeCell ref="A80:B80"/>
    <mergeCell ref="A65:B65"/>
    <mergeCell ref="A66:B66"/>
    <mergeCell ref="A74:B74"/>
    <mergeCell ref="G6:G8"/>
    <mergeCell ref="F6:F8"/>
    <mergeCell ref="A58:B58"/>
    <mergeCell ref="A25:B25"/>
  </mergeCells>
  <printOptions horizontalCentered="1"/>
  <pageMargins left="0.15748031496062992" right="0.19" top="0.17" bottom="0.23" header="0.17" footer="0.11811023622047245"/>
  <pageSetup fitToHeight="2" horizontalDpi="600" verticalDpi="600" orientation="landscape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2014-12-08T13:20:08Z</cp:lastPrinted>
  <dcterms:created xsi:type="dcterms:W3CDTF">2012-11-12T08:06:07Z</dcterms:created>
  <dcterms:modified xsi:type="dcterms:W3CDTF">2014-12-08T13:20:13Z</dcterms:modified>
  <cp:category/>
  <cp:version/>
  <cp:contentType/>
  <cp:contentStatus/>
</cp:coreProperties>
</file>