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9">'10'!$A$2:$G$32</definedName>
    <definedName name="_xlnm.Print_Area" localSheetId="10">'11'!$A$1:$G$32</definedName>
    <definedName name="_xlnm.Print_Area" localSheetId="2">'3'!$A$1:$J$80</definedName>
    <definedName name="_xlnm.Print_Area" localSheetId="4">'5'!$A$1:$E$72</definedName>
    <definedName name="_xlnm.Print_Area" localSheetId="5">'6'!$A$1:$H$13</definedName>
    <definedName name="_xlnm.Print_Area" localSheetId="8">'9'!$A$2:$C$41</definedName>
  </definedNames>
  <calcPr fullCalcOnLoad="1"/>
</workbook>
</file>

<file path=xl/sharedStrings.xml><?xml version="1.0" encoding="utf-8"?>
<sst xmlns="http://schemas.openxmlformats.org/spreadsheetml/2006/main" count="1639" uniqueCount="901">
  <si>
    <t>PLAN DOCHODÓW BUDŻETU GMINY MIŁKOWICE NA ROK 2012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</si>
  <si>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</si>
  <si>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</si>
  <si>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</si>
  <si>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</si>
  <si>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</si>
  <si>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</si>
  <si>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</si>
  <si>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</si>
  <si>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</si>
  <si>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</si>
  <si>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</si>
  <si>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</si>
  <si>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</si>
  <si>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2 800,00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</si>
  <si>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</si>
  <si>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</si>
  <si>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</si>
  <si>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</si>
  <si>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</si>
  <si>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</si>
  <si>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</si>
  <si>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</si>
  <si>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900 000,00</t>
  </si>
  <si>
    <t>40002</t>
  </si>
  <si>
    <t>Dostarczanie wody</t>
  </si>
  <si>
    <t>0970</t>
  </si>
  <si>
    <t>Wpływy z różnych dochodów</t>
  </si>
  <si>
    <t>600</t>
  </si>
  <si>
    <t>Transport i łączność</t>
  </si>
  <si>
    <t>39 375,00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</si>
  <si>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</si>
  <si>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</si>
  <si>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</si>
  <si>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</si>
  <si>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</si>
  <si>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</si>
  <si>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62 100,00</t>
  </si>
  <si>
    <t>70005</t>
  </si>
  <si>
    <t>Gospodarka gruntami i nieruchomościami</t>
  </si>
  <si>
    <t>0470</t>
  </si>
  <si>
    <t>Wpływy z opłat za zarząd, użytkowanie i użytkowanie wieczyste nieruchomości</t>
  </si>
  <si>
    <t>22 000,00</t>
  </si>
  <si>
    <t>0690</t>
  </si>
  <si>
    <t>Wpływy z różnych opłat</t>
  </si>
  <si>
    <t>100,00</t>
  </si>
  <si>
    <t>28 000,00</t>
  </si>
  <si>
    <t>0920</t>
  </si>
  <si>
    <t>Pozostałe odsetki</t>
  </si>
  <si>
    <t>12 000,00</t>
  </si>
  <si>
    <t>750</t>
  </si>
  <si>
    <t>Administracja publiczna</t>
  </si>
  <si>
    <t>70 655,00</t>
  </si>
  <si>
    <t>75011</t>
  </si>
  <si>
    <t>Urzędy wojewódzkie</t>
  </si>
  <si>
    <t>69 255,00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</si>
  <si>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</si>
  <si>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</si>
  <si>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</si>
  <si>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 xml:space="preserve">Urzędy gmin </t>
  </si>
  <si>
    <t>1 400,00</t>
  </si>
  <si>
    <t>1 000,00</t>
  </si>
  <si>
    <t>400,00</t>
  </si>
  <si>
    <t>751</t>
  </si>
  <si>
    <t>Urzędy naczelnych organów władzy państwowej, kontroli i ochrony prawa oraz sądownictwa</t>
  </si>
  <si>
    <t>1 070,00</t>
  </si>
  <si>
    <t>75101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</si>
  <si>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</si>
  <si>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</si>
  <si>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</si>
  <si>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</si>
  <si>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</si>
  <si>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</si>
  <si>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</si>
  <si>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</si>
  <si>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</si>
  <si>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</si>
  <si>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</si>
  <si>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</si>
  <si>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5 453 401,00</t>
  </si>
  <si>
    <t>75601</t>
  </si>
  <si>
    <t>Wpływy z podatku dochodowego od osób fizycznych</t>
  </si>
  <si>
    <t>2 000,00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</si>
  <si>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</si>
  <si>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</si>
  <si>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</si>
  <si>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</si>
  <si>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1 002 477,00</t>
  </si>
  <si>
    <t>0310</t>
  </si>
  <si>
    <t>Podatek od nieruchomości</t>
  </si>
  <si>
    <t>897 471,00</t>
  </si>
  <si>
    <t>0320</t>
  </si>
  <si>
    <t>Podatek rolny</t>
  </si>
  <si>
    <t>53 353,00</t>
  </si>
  <si>
    <t>0330</t>
  </si>
  <si>
    <t>Podatek leśny</t>
  </si>
  <si>
    <t>11 733,00</t>
  </si>
  <si>
    <t>0340</t>
  </si>
  <si>
    <t>Podatek od środków transportowych</t>
  </si>
  <si>
    <t>23 820,00</t>
  </si>
  <si>
    <t>0500</t>
  </si>
  <si>
    <t>Podatek od czynności cywilnoprawnych</t>
  </si>
  <si>
    <t>15 000,00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</si>
  <si>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</si>
  <si>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</si>
  <si>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</si>
  <si>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</si>
  <si>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1 477 785,00</t>
  </si>
  <si>
    <t>658 474,00</t>
  </si>
  <si>
    <t>450 610,00</t>
  </si>
  <si>
    <t>1 701,00</t>
  </si>
  <si>
    <t>150 000,00</t>
  </si>
  <si>
    <t>0360</t>
  </si>
  <si>
    <t>Podatek od spadków i darowizn</t>
  </si>
  <si>
    <t>10 000,00</t>
  </si>
  <si>
    <t>0370</t>
  </si>
  <si>
    <t>Opłata od posiadania psów</t>
  </si>
  <si>
    <t>0430</t>
  </si>
  <si>
    <t>Wpływy z opłaty targowej</t>
  </si>
  <si>
    <t>3 000,00</t>
  </si>
  <si>
    <t>185 000,00</t>
  </si>
  <si>
    <t>7 000,00</t>
  </si>
  <si>
    <t>75618</t>
  </si>
  <si>
    <t>Wpływy z innych opłat stanowiących dochody jednostek samorządu terytorialnego na podstawie ustaw</t>
  </si>
  <si>
    <t>88 650,00</t>
  </si>
  <si>
    <t>0410</t>
  </si>
  <si>
    <t>Wpływy z opłaty skarbowej</t>
  </si>
  <si>
    <t>20 000,00</t>
  </si>
  <si>
    <t>0480</t>
  </si>
  <si>
    <t>Wpływy z opłat za zezwolenia na sprzedaż alkoholu</t>
  </si>
  <si>
    <t>68 500,00</t>
  </si>
  <si>
    <t>150,00</t>
  </si>
  <si>
    <t>75621</t>
  </si>
  <si>
    <t>Udziały gmin w podatkach stanowiących dochód budżetu państwa</t>
  </si>
  <si>
    <t>2 882 489,00</t>
  </si>
  <si>
    <t>0010</t>
  </si>
  <si>
    <t>Podatek dochodowy od osób fizycznych</t>
  </si>
  <si>
    <t>2 869 489,00</t>
  </si>
  <si>
    <t>0020</t>
  </si>
  <si>
    <t>Podatek dochodowy od osób prawnych</t>
  </si>
  <si>
    <t>13 000,00</t>
  </si>
  <si>
    <t>758</t>
  </si>
  <si>
    <t>Różne rozliczenia</t>
  </si>
  <si>
    <t>5 931 059,00</t>
  </si>
  <si>
    <t>75801</t>
  </si>
  <si>
    <t>Część oświatowa subwencji ogólnej dla jednostek samorządu terytorialnego</t>
  </si>
  <si>
    <t>3 917 270,00</t>
  </si>
  <si>
    <t>2920</t>
  </si>
  <si>
    <t>Subwencje ogólne z budżetu państwa</t>
  </si>
  <si>
    <t>75807</t>
  </si>
  <si>
    <t>Część wyrównawcza subwencji ogólnej dla gmin</t>
  </si>
  <si>
    <t>2 013 489,00</t>
  </si>
  <si>
    <t>75814</t>
  </si>
  <si>
    <t>Różne rozliczenia finansowe</t>
  </si>
  <si>
    <t>300,00</t>
  </si>
  <si>
    <t>801</t>
  </si>
  <si>
    <t>Oświata i wychowanie</t>
  </si>
  <si>
    <t>9 032,00</t>
  </si>
  <si>
    <t>80101</t>
  </si>
  <si>
    <t>Szkoły podstawowe</t>
  </si>
  <si>
    <t>500,00</t>
  </si>
  <si>
    <t>80104</t>
  </si>
  <si>
    <t xml:space="preserve">Przedszkola </t>
  </si>
  <si>
    <t>8 532,00</t>
  </si>
  <si>
    <t>2310</t>
  </si>
  <si>
    <t>Dotacje celowe otrzymane z gminy na zadania bieżące realizowane na podstawie porozumień (umów) między jednostkami samorządu terytorialnego</t>
  </si>
  <si>
    <t>852</t>
  </si>
  <si>
    <t>Pomoc społeczna</t>
  </si>
  <si>
    <t>2 201 800,00</t>
  </si>
  <si>
    <t>85212</t>
  </si>
  <si>
    <t>Świadczenia rodzinne, świadczenia z funduszu alimentacyjneego oraz składki na ubezpieczenia emerytalne i rentowe z ubezpieczenia społecznego</t>
  </si>
  <si>
    <t>1 544 000,00</t>
  </si>
  <si>
    <t>1 534 000,00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</si>
  <si>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</si>
  <si>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</si>
  <si>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</si>
  <si>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</si>
  <si>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13 300,00</t>
  </si>
  <si>
    <t>1 300,00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</si>
  <si>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</si>
  <si>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</si>
  <si>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</si>
  <si>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</si>
  <si>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275 000,00</t>
  </si>
  <si>
    <t>85216</t>
  </si>
  <si>
    <t>Zasiłki stałe</t>
  </si>
  <si>
    <t>128 000,00</t>
  </si>
  <si>
    <t>85219</t>
  </si>
  <si>
    <t>Ośrodki pomocy społecznej</t>
  </si>
  <si>
    <t>125 500,00</t>
  </si>
  <si>
    <t>85228</t>
  </si>
  <si>
    <t>Usługi opiekuńcze i specjalistyczne usługi opiekuńcze</t>
  </si>
  <si>
    <t>18 000,00</t>
  </si>
  <si>
    <t>0830</t>
  </si>
  <si>
    <t>Wpływy z usług</t>
  </si>
  <si>
    <t>85295</t>
  </si>
  <si>
    <t>98 000,00</t>
  </si>
  <si>
    <t>900</t>
  </si>
  <si>
    <t>Gospodarka komunalna i ochrona środowiska</t>
  </si>
  <si>
    <t>4 000,00</t>
  </si>
  <si>
    <t>90019</t>
  </si>
  <si>
    <t>Wpływy i wydatki związane z gromadzeniem środków z opłat i kar za korzystanie ze środowiska</t>
  </si>
  <si>
    <t>razem:</t>
  </si>
  <si>
    <t>14 676 492,00</t>
  </si>
  <si>
    <t>majątkowe</t>
  </si>
  <si>
    <t>932 952,90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</si>
  <si>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</si>
  <si>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</si>
  <si>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</si>
  <si>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</si>
  <si>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143 579,00</t>
  </si>
  <si>
    <t>92116</t>
  </si>
  <si>
    <t>Biblioteki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</si>
  <si>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</si>
  <si>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</si>
  <si>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1 076 531,90</t>
  </si>
  <si>
    <t>Ogółem:</t>
  </si>
  <si>
    <t>15 753 023,90</t>
  </si>
  <si>
    <t xml:space="preserve">w tym z tytułu dotacji
i środków na finansowanie wydatków na realizację zadań finansowanych z udziałem środków, o których mowa w art. 5 ust. 1 pkt 2 i 3 
</t>
  </si>
  <si>
    <t>PLAN WYDATKÓW BUDŻETU GMINY MIŁKOWICE NA ROK 2012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</si>
  <si>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</si>
  <si>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</si>
  <si>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</si>
  <si>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</si>
  <si>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</si>
  <si>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</si>
  <si>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</si>
  <si>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</si>
  <si>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</si>
  <si>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</si>
  <si>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</si>
  <si>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</si>
  <si>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</si>
  <si>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</si>
  <si>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</si>
  <si>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</si>
  <si>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</si>
  <si>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</si>
  <si>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</si>
  <si>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</si>
  <si>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</si>
  <si>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</si>
  <si>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</si>
  <si>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</si>
  <si>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</si>
  <si>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</si>
  <si>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</si>
  <si>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</si>
  <si>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</si>
  <si>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401 249,26</t>
  </si>
  <si>
    <t>267 784,26</t>
  </si>
  <si>
    <t>63 464,26</t>
  </si>
  <si>
    <t>23 044,00</t>
  </si>
  <si>
    <t>40 420,26</t>
  </si>
  <si>
    <t>204 320,00</t>
  </si>
  <si>
    <t>133 465,00</t>
  </si>
  <si>
    <t>01008</t>
  </si>
  <si>
    <t>Melioracje wodne</t>
  </si>
  <si>
    <t>50 385,00</t>
  </si>
  <si>
    <t>27 341,00</t>
  </si>
  <si>
    <t>01010</t>
  </si>
  <si>
    <t>Infrastruktura wodociągowa i sanitacyjna wsi</t>
  </si>
  <si>
    <t>340 785,00</t>
  </si>
  <si>
    <t>207 320,00</t>
  </si>
  <si>
    <t>01030</t>
  </si>
  <si>
    <t>Izby rolnicze</t>
  </si>
  <si>
    <t>10 079,26</t>
  </si>
  <si>
    <t>1 251 200,00</t>
  </si>
  <si>
    <t>351 200,00</t>
  </si>
  <si>
    <t>152 690,00</t>
  </si>
  <si>
    <t>146 533,00</t>
  </si>
  <si>
    <t>53 533,00</t>
  </si>
  <si>
    <t>93 000,00</t>
  </si>
  <si>
    <t>6 157,00</t>
  </si>
  <si>
    <t>48 000,00</t>
  </si>
  <si>
    <t>60016</t>
  </si>
  <si>
    <t>Drogi publiczne gminne</t>
  </si>
  <si>
    <t>104 690,00</t>
  </si>
  <si>
    <t>98 533,00</t>
  </si>
  <si>
    <t>5 533,00</t>
  </si>
  <si>
    <t>126 100,00</t>
  </si>
  <si>
    <t>81 100,00</t>
  </si>
  <si>
    <t>45 000,00</t>
  </si>
  <si>
    <t>70004</t>
  </si>
  <si>
    <t>Różne jednostki obsługi gospodarki mieszkaniowej</t>
  </si>
  <si>
    <t>71 100,00</t>
  </si>
  <si>
    <t>70095</t>
  </si>
  <si>
    <t>710</t>
  </si>
  <si>
    <t>Działalność usługowa</t>
  </si>
  <si>
    <t>207 167,00</t>
  </si>
  <si>
    <t>192 653,00</t>
  </si>
  <si>
    <t>4 800,00</t>
  </si>
  <si>
    <t>187 853,00</t>
  </si>
  <si>
    <t>14 514,00</t>
  </si>
  <si>
    <t>71004</t>
  </si>
  <si>
    <t>Plany zagospodarowania przestrzennego</t>
  </si>
  <si>
    <t>71035</t>
  </si>
  <si>
    <t>Cmentarze</t>
  </si>
  <si>
    <t>2 087 927,00</t>
  </si>
  <si>
    <t>2 015 222,00</t>
  </si>
  <si>
    <t>1 567 049,00</t>
  </si>
  <si>
    <t>448 173,00</t>
  </si>
  <si>
    <t>72 705,00</t>
  </si>
  <si>
    <t>75022</t>
  </si>
  <si>
    <t>Rady gmin</t>
  </si>
  <si>
    <t>74 585,00</t>
  </si>
  <si>
    <t>8 000,00</t>
  </si>
  <si>
    <t>66 585,00</t>
  </si>
  <si>
    <t>1 857 366,00</t>
  </si>
  <si>
    <t>1 855 866,00</t>
  </si>
  <si>
    <t>1 497 794,00</t>
  </si>
  <si>
    <t>358 072,00</t>
  </si>
  <si>
    <t>1 500,00</t>
  </si>
  <si>
    <t>75075</t>
  </si>
  <si>
    <t>Promocja jednostek samorządu terytorialnego</t>
  </si>
  <si>
    <t>61 200,00</t>
  </si>
  <si>
    <t>75095</t>
  </si>
  <si>
    <t>25 521,00</t>
  </si>
  <si>
    <t>20 901,00</t>
  </si>
  <si>
    <t>4 620,00</t>
  </si>
  <si>
    <t>207 621,00</t>
  </si>
  <si>
    <t>182 621,00</t>
  </si>
  <si>
    <t>34 121,00</t>
  </si>
  <si>
    <t>148 500,00</t>
  </si>
  <si>
    <t>25 000,00</t>
  </si>
  <si>
    <t>75403</t>
  </si>
  <si>
    <t>Jednostki terenowe Policji</t>
  </si>
  <si>
    <t>5 000,00</t>
  </si>
  <si>
    <t>75412</t>
  </si>
  <si>
    <t>Ochotnicze straże pożarne</t>
  </si>
  <si>
    <t>199 621,00</t>
  </si>
  <si>
    <t>174 621,00</t>
  </si>
  <si>
    <t>140 500,00</t>
  </si>
  <si>
    <t>75421</t>
  </si>
  <si>
    <t>Zarządzanie kryzysowe</t>
  </si>
  <si>
    <t>757</t>
  </si>
  <si>
    <t>Obsługa długu publicznego</t>
  </si>
  <si>
    <t>445 500,00</t>
  </si>
  <si>
    <t>75702</t>
  </si>
  <si>
    <t>Obsługa papierów wartościowych, kredytów i pożyczek jednostek samorządu terytorialnego</t>
  </si>
  <si>
    <t>825 682,58</t>
  </si>
  <si>
    <t>174 987,58</t>
  </si>
  <si>
    <t>650 695,00</t>
  </si>
  <si>
    <t>75818</t>
  </si>
  <si>
    <t>Rezerwy ogólne i celowe</t>
  </si>
  <si>
    <t>5 249 635,66</t>
  </si>
  <si>
    <t>4 668 340,00</t>
  </si>
  <si>
    <t>3 785 709,00</t>
  </si>
  <si>
    <t>882 631,00</t>
  </si>
  <si>
    <t>363 234,66</t>
  </si>
  <si>
    <t>218 061,00</t>
  </si>
  <si>
    <t>2 682 779,00</t>
  </si>
  <si>
    <t>2 561 605,00</t>
  </si>
  <si>
    <t>2 149 820,00</t>
  </si>
  <si>
    <t>411 785,00</t>
  </si>
  <si>
    <t>121 174,00</t>
  </si>
  <si>
    <t>80103</t>
  </si>
  <si>
    <t>Oddziały przedszkolne w szkołach podstawowych</t>
  </si>
  <si>
    <t>389 740,00</t>
  </si>
  <si>
    <t>373 751,00</t>
  </si>
  <si>
    <t>294 950,00</t>
  </si>
  <si>
    <t>78 801,00</t>
  </si>
  <si>
    <t>15 989,00</t>
  </si>
  <si>
    <t>173 760,00</t>
  </si>
  <si>
    <t>80110</t>
  </si>
  <si>
    <t>Gimnazja</t>
  </si>
  <si>
    <t>1 652 602,00</t>
  </si>
  <si>
    <t>1 571 704,00</t>
  </si>
  <si>
    <t>1 308 719,00</t>
  </si>
  <si>
    <t>262 985,00</t>
  </si>
  <si>
    <t>80 898,00</t>
  </si>
  <si>
    <t>80113</t>
  </si>
  <si>
    <t>Dowożenie uczniów do szkół</t>
  </si>
  <si>
    <t>290 014,66</t>
  </si>
  <si>
    <t>100 540,00</t>
  </si>
  <si>
    <t>31 440,00</t>
  </si>
  <si>
    <t>69 100,00</t>
  </si>
  <si>
    <t>189 474,66</t>
  </si>
  <si>
    <t>80146</t>
  </si>
  <si>
    <t>Dokształcanie i doskonalenie nauczycieli</t>
  </si>
  <si>
    <t>20 005,00</t>
  </si>
  <si>
    <t>80195</t>
  </si>
  <si>
    <t>40 735,00</t>
  </si>
  <si>
    <t>780,00</t>
  </si>
  <si>
    <t>39 955,00</t>
  </si>
  <si>
    <t>851</t>
  </si>
  <si>
    <t>Ochrona zdrowia</t>
  </si>
  <si>
    <t>36 500,00</t>
  </si>
  <si>
    <t>13 350,00</t>
  </si>
  <si>
    <t>23 150,00</t>
  </si>
  <si>
    <t>32 000,00</t>
  </si>
  <si>
    <t>85153</t>
  </si>
  <si>
    <t>Zwalczanie narkomanii</t>
  </si>
  <si>
    <t>2 650,00</t>
  </si>
  <si>
    <t>650,00</t>
  </si>
  <si>
    <t>85154</t>
  </si>
  <si>
    <t>Przeciwdziałanie alkoholizmowi</t>
  </si>
  <si>
    <t>65 850,00</t>
  </si>
  <si>
    <t>35 850,00</t>
  </si>
  <si>
    <t>22 500,00</t>
  </si>
  <si>
    <t>30 000,00</t>
  </si>
  <si>
    <t>2 671 700,00</t>
  </si>
  <si>
    <t>458 320,00</t>
  </si>
  <si>
    <t>354 619,00</t>
  </si>
  <si>
    <t>103 701,00</t>
  </si>
  <si>
    <t>39 400,00</t>
  </si>
  <si>
    <t>2 173 980,00</t>
  </si>
  <si>
    <t>85202</t>
  </si>
  <si>
    <t>Domy pomocy społecznej</t>
  </si>
  <si>
    <t>59 000,00</t>
  </si>
  <si>
    <t>Świadczenia rodzinne, świadczenia z funduszu alimentacyjnego oraz składki na ubezpieczenia emerytalne i rentowe z ubezpieczenia społecznego</t>
  </si>
  <si>
    <t>46 020,00</t>
  </si>
  <si>
    <t>41 119,00</t>
  </si>
  <si>
    <t>4 901,00</t>
  </si>
  <si>
    <t>1 487 980,00</t>
  </si>
  <si>
    <t>16 300,00</t>
  </si>
  <si>
    <t>311 000,00</t>
  </si>
  <si>
    <t>85215</t>
  </si>
  <si>
    <t>Dodatki mieszkaniowe</t>
  </si>
  <si>
    <t>50 000,00</t>
  </si>
  <si>
    <t>160 000,00</t>
  </si>
  <si>
    <t>337 000,00</t>
  </si>
  <si>
    <t>313 500,00</t>
  </si>
  <si>
    <t>23 500,00</t>
  </si>
  <si>
    <t>204 400,00</t>
  </si>
  <si>
    <t>165 000,00</t>
  </si>
  <si>
    <t>854</t>
  </si>
  <si>
    <t>Edukacyjna opieka wychowawcza</t>
  </si>
  <si>
    <t>14 346,40</t>
  </si>
  <si>
    <t>4 346,40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</si>
  <si>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</si>
  <si>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</si>
  <si>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</si>
  <si>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</si>
  <si>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424 217,00</t>
  </si>
  <si>
    <t>391 133,00</t>
  </si>
  <si>
    <t>2 333,00</t>
  </si>
  <si>
    <t>388 800,00</t>
  </si>
  <si>
    <t>33 084,00</t>
  </si>
  <si>
    <t>90002</t>
  </si>
  <si>
    <t>Gospodarka odpadami</t>
  </si>
  <si>
    <t>46 670,00</t>
  </si>
  <si>
    <t>20 600,00</t>
  </si>
  <si>
    <t>26 070,00</t>
  </si>
  <si>
    <t>90004</t>
  </si>
  <si>
    <t>Utrzymanie zieleni w miastach i gminach</t>
  </si>
  <si>
    <t>13 947,00</t>
  </si>
  <si>
    <t>6 933,00</t>
  </si>
  <si>
    <t>4 600,00</t>
  </si>
  <si>
    <t>7 014,00</t>
  </si>
  <si>
    <t>90005</t>
  </si>
  <si>
    <t>Ochrona powietrza atmosferycznego i klimatu</t>
  </si>
  <si>
    <t>3 600,00</t>
  </si>
  <si>
    <t>90008</t>
  </si>
  <si>
    <t>Ochrona różnorodności biologicznej i krajobrazu</t>
  </si>
  <si>
    <t>90013</t>
  </si>
  <si>
    <t>Schroniska dla zwierząt</t>
  </si>
  <si>
    <t>90015</t>
  </si>
  <si>
    <t>Oświetlenie ulic, placów i dróg</t>
  </si>
  <si>
    <t>350 000,00</t>
  </si>
  <si>
    <t>630 856,00</t>
  </si>
  <si>
    <t>462 005,00</t>
  </si>
  <si>
    <t>78 405,00</t>
  </si>
  <si>
    <t>76 405,00</t>
  </si>
  <si>
    <t>383 600,00</t>
  </si>
  <si>
    <t>168 851,00</t>
  </si>
  <si>
    <t>92109</t>
  </si>
  <si>
    <t>Domy i ośrodki kultury, świetlice i kluby</t>
  </si>
  <si>
    <t>377 896,00</t>
  </si>
  <si>
    <t>235 545,00</t>
  </si>
  <si>
    <t>35 445,00</t>
  </si>
  <si>
    <t>200 100,00</t>
  </si>
  <si>
    <t>142 351,00</t>
  </si>
  <si>
    <t>184 000,00</t>
  </si>
  <si>
    <t>183 500,00</t>
  </si>
  <si>
    <t>92195</t>
  </si>
  <si>
    <t>68 960,00</t>
  </si>
  <si>
    <t>42 460,00</t>
  </si>
  <si>
    <t>40 460,00</t>
  </si>
  <si>
    <t>26 500,00</t>
  </si>
  <si>
    <t>926</t>
  </si>
  <si>
    <t>Kultura fizyczna</t>
  </si>
  <si>
    <t>146 882,00</t>
  </si>
  <si>
    <t>142 882,00</t>
  </si>
  <si>
    <t>50 882,00</t>
  </si>
  <si>
    <t>17 000,00</t>
  </si>
  <si>
    <t>33 882,00</t>
  </si>
  <si>
    <t>92 000,00</t>
  </si>
  <si>
    <t>92601</t>
  </si>
  <si>
    <t>Obiekty sportowe</t>
  </si>
  <si>
    <t>52 700,00</t>
  </si>
  <si>
    <t>48 700,00</t>
  </si>
  <si>
    <t>31 700,00</t>
  </si>
  <si>
    <t>92605</t>
  </si>
  <si>
    <t>Zadania w zakresie kultury fizycznej</t>
  </si>
  <si>
    <t>94 182,00</t>
  </si>
  <si>
    <t>2 182,00</t>
  </si>
  <si>
    <t>Wydatki razem:</t>
  </si>
  <si>
    <t>14 912 543,90</t>
  </si>
  <si>
    <t>13 949 375,90</t>
  </si>
  <si>
    <t>9 358 430,84</t>
  </si>
  <si>
    <t>5 805 095,00</t>
  </si>
  <si>
    <t>3 553 335,84</t>
  </si>
  <si>
    <t>1 655 699,06</t>
  </si>
  <si>
    <t>2 489 746,00</t>
  </si>
  <si>
    <t>963 168,00</t>
  </si>
  <si>
    <t>Wykaz zadań i zakupów inwestycyjnych na 2012 rok</t>
  </si>
  <si>
    <t>w złotych</t>
  </si>
  <si>
    <t>Lp.</t>
  </si>
  <si>
    <t>Nazwa zadania inwestycyjnego</t>
  </si>
  <si>
    <t>Planowane wydatki w roku 2011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</si>
  <si>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</si>
  <si>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</si>
  <si>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</si>
  <si>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</si>
  <si>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</si>
  <si>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</si>
  <si>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</si>
  <si>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</si>
  <si>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</si>
  <si>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</si>
  <si>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</si>
  <si>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</si>
  <si>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wolne środki-kredyt z 2010r.</t>
  </si>
  <si>
    <r>
      <t>Urząd Gminy   Miłkowice i GZGK -</t>
    </r>
    <r>
      <rPr>
        <sz val="8"/>
        <rFont val="Arial"/>
        <family val="2"/>
      </rPr>
      <t>dotacja inwestycyjna 185.000zł</t>
    </r>
  </si>
  <si>
    <t>Budowa sieci kanalizacji sanitarnej i wodociągowej w Miłkowicach w obrębie ulic: 15 Sierpnia, 11 Listopada, Konstytucji 3 Maja"</t>
  </si>
  <si>
    <t>dotacja z WFOŚ 23.400, partyc. ludności</t>
  </si>
  <si>
    <t>Budowa sieci kanalizacyjnej burzowej na terenie Gminy Miłkowice w ramach inwestycji społecznej przy ul.22 Lipca w Miłkowicach - współfinansowanie</t>
  </si>
  <si>
    <t>Komitet budowy kanalizacji i UG</t>
  </si>
  <si>
    <t>Budowa kanalizacji sanitarnej wraz z przyłączami dla miejscowości Gniewomirowice i Goślinów</t>
  </si>
  <si>
    <t>Urząd Gminy   Miłkowice</t>
  </si>
  <si>
    <t>Modernizacja sieci wodociągowej na terenie Gminy Miłkowice</t>
  </si>
  <si>
    <t>Dotacja celowa na dofinans. inwestycji</t>
  </si>
  <si>
    <t>GZGK    w Miłkowicach</t>
  </si>
  <si>
    <t>Modernizacja sieci kanalizacyjnej na terenie Gminy Miłkowice</t>
  </si>
  <si>
    <t>Budowa sieci wodociągowej dla miejscowości Lipce - dokończenie</t>
  </si>
  <si>
    <t>Budowa sieci wodociągowej dla miejscowości Głuchowice i Kochlice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</si>
  <si>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</si>
  <si>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</si>
  <si>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</si>
  <si>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Budowa chodnika z kanalizacją deszczową w miejscowości Miłkowice w ciągu drogi powiatowej nr 2210 D na odcinku od km 5+415 do km 5+970</t>
  </si>
  <si>
    <t>Rozdział 60016 : Drogi publiczne gminne</t>
  </si>
  <si>
    <t>Remont drogi dojazdowej do gruntów rolnych w Grzymalinie</t>
  </si>
  <si>
    <t>Remont drogi Nr 258/4 w Bobrowie (fundusz sołecki)</t>
  </si>
  <si>
    <t>Remont dróg osiedlowych w Miłkowicach (ul. 22-Lipca)</t>
  </si>
  <si>
    <t>Założenie progów zwalniających (fundusz sołecki Kochlice)</t>
  </si>
  <si>
    <t>Budowa ciągu pieszo-jezdnego przy stacji PKP w Miłkowicach (dokumentacja)</t>
  </si>
  <si>
    <t>Remont drogi w Rzeszotarach ul. H.Pobożnego - dokumentacja (fundusz sołecki Rzeszotary-Dobrzejów)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</si>
  <si>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</si>
  <si>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</si>
  <si>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</si>
  <si>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</si>
  <si>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</si>
  <si>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PSP Legnica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</si>
  <si>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</si>
  <si>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</si>
  <si>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</si>
  <si>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</si>
  <si>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</si>
  <si>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</si>
  <si>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</si>
  <si>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</si>
  <si>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</si>
  <si>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</si>
  <si>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</si>
  <si>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</si>
  <si>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</si>
  <si>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</si>
  <si>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</si>
  <si>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</si>
  <si>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</si>
  <si>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</si>
  <si>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Sporządzenie dokumentacji na "Utworzenie Centrum Edukacyjno-Kulturalnego w miejscowości Ulesie"</t>
  </si>
  <si>
    <t>Remont świetlicy wiejskiej w budynku OSP Grzymalin (fundusz sołecki)</t>
  </si>
  <si>
    <t>Utworzenie św. wiejskiej z segmentów kontenerowych w Goślinowie (w tym fundusz sołecki 2.000zł)</t>
  </si>
  <si>
    <t>Adaptacja pozyskanego budynku na świetlicę w Jakuszowie (fundusz sołecki)</t>
  </si>
  <si>
    <t>Remont i modernizacja budynku  świetlicy wiejskiej w Miłkowicach (fundusz sołecki)</t>
  </si>
  <si>
    <t>Remont świetlicy wiejskiej w budynku OSP Rzeszotary (fundusz sołecki)</t>
  </si>
  <si>
    <t>Przebudowa i nadbudowa budynku świetlicy i remizy strażackiej w Grzymalinie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</si>
  <si>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</si>
  <si>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</si>
  <si>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</si>
  <si>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</si>
  <si>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</si>
  <si>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Budowa placu zabaw w Głuchowicach (fundusz sołecki)</t>
  </si>
  <si>
    <t>Rozbudowa placu zabaw wraz z budową terenu rekreacyjnego w Gniewomirowicach (fundusz sołecki)</t>
  </si>
  <si>
    <t>Budowa placu zabaw w Kochlicach (fundusz sołecki)</t>
  </si>
  <si>
    <t>Wybudowanie sceny na terenie sołectwa Siedliska (fundusz sołecki)</t>
  </si>
  <si>
    <t>Dział 926 : KULTURA FIZYCZNA</t>
  </si>
  <si>
    <t>Rozdział  92601: Obiekty sportowe</t>
  </si>
  <si>
    <t>Budowa szatni w Siedliskach-dokumentacja (fundusz sołecki)</t>
  </si>
  <si>
    <t>Rozdział  92605: Zadania w zakresie kultury fizycznej</t>
  </si>
  <si>
    <t>Remont i modernizacja budynku sportowego używanego jako świetlicę wiejską w Kochlicach (fundusz sołecki Kochlice)</t>
  </si>
  <si>
    <t>Klub Sportowy "ISKRA Kochlice"</t>
  </si>
  <si>
    <t>Razem wydatki inwestycyjne:</t>
  </si>
  <si>
    <t>PLAN PRZYCHODÓW I ROZCHODÓW w 2012 roku</t>
  </si>
  <si>
    <t>DOCHODY  BUDŻETU GMINY</t>
  </si>
  <si>
    <t>zł</t>
  </si>
  <si>
    <t>WYDATKI  BUDŻETU GMINY</t>
  </si>
  <si>
    <t>KWOTA NADWYŻKI BUDŻETOWEJ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</si>
  <si>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</si>
  <si>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</si>
  <si>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</si>
  <si>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</si>
  <si>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</si>
  <si>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</si>
  <si>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</si>
  <si>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</si>
  <si>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</si>
  <si>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</si>
  <si>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</si>
  <si>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</si>
  <si>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</si>
  <si>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</si>
  <si>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</si>
  <si>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</si>
  <si>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</si>
  <si>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</si>
  <si>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</si>
  <si>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</si>
  <si>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</si>
  <si>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</si>
  <si>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</si>
  <si>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</si>
  <si>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</si>
  <si>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</si>
  <si>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</si>
  <si>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</si>
  <si>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</si>
  <si>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</si>
  <si>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</si>
  <si>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</si>
  <si>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</si>
  <si>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</si>
  <si>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</si>
  <si>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</si>
  <si>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</si>
  <si>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</si>
  <si>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</si>
  <si>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</si>
  <si>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</si>
  <si>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</si>
  <si>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</si>
  <si>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</si>
  <si>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</si>
  <si>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</si>
  <si>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</si>
  <si>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</si>
  <si>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</si>
  <si>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</si>
  <si>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O1008</t>
  </si>
  <si>
    <t>Bobrów</t>
  </si>
  <si>
    <t>Głuchowice</t>
  </si>
  <si>
    <t>Promocja idei odnowy wsi, poprzez m.in. organizację "Pleneru rzeźbiarskiego"</t>
  </si>
  <si>
    <t>Gniewomirowice</t>
  </si>
  <si>
    <t>w.bież.</t>
  </si>
  <si>
    <t>Zakup kosiarki do utrzymania terenów zielonych</t>
  </si>
  <si>
    <t>Rozbudowa placu zabaw wraz z budową terenu rekreacyjnego</t>
  </si>
  <si>
    <t>ogółem</t>
  </si>
  <si>
    <t>Goślinów</t>
  </si>
  <si>
    <t>Adaptacja i wyposażenie świetlicy kontenerowej</t>
  </si>
  <si>
    <t>Grzymalin</t>
  </si>
  <si>
    <t>Utrzymanie terenów zielonych</t>
  </si>
  <si>
    <t>Zakup namiotu rekreacyjnego wraz z ławo-stołami</t>
  </si>
  <si>
    <t>Jakuszów</t>
  </si>
  <si>
    <t>Adaptacja  pozyskanego budynku na świetlicę</t>
  </si>
  <si>
    <t>Jezierzany</t>
  </si>
  <si>
    <t>Kochlice</t>
  </si>
  <si>
    <t>Miłkowice</t>
  </si>
  <si>
    <t>Remont budynku świetlicy wiejskiej</t>
  </si>
  <si>
    <t>Pątnówek</t>
  </si>
  <si>
    <t>Rzeszotary-Dobrzejów</t>
  </si>
  <si>
    <t>Doposażenie OSP w piłę łańcuchową</t>
  </si>
  <si>
    <t>Siedliska</t>
  </si>
  <si>
    <t>Studnica</t>
  </si>
  <si>
    <t>Ulesie-Lipce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</si>
  <si>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</si>
  <si>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</si>
  <si>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</si>
  <si>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</si>
  <si>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</si>
  <si>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</t>
  </si>
  <si>
    <t>Dochody i wydatki związane z realizacją zadań z zakresu administracji rządowej i innych zadań zleconych odrębnymi ustawami w 2012 r.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</si>
  <si>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</si>
  <si>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</si>
  <si>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</si>
  <si>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</si>
  <si>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</si>
  <si>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</si>
  <si>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</si>
  <si>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 xml:space="preserve">Dochody budżetu państwa związane z realizacją zadań z zakresu administracji rządowej zleconych gminie ustawami w 2012 r. </t>
  </si>
  <si>
    <t>§*</t>
  </si>
  <si>
    <t>Wyszczególnienie</t>
  </si>
  <si>
    <t>Plan na 2021 rok</t>
  </si>
  <si>
    <t>0980</t>
  </si>
  <si>
    <t>Wpływy z tytułu zwrotów wypłaconych świadczeń z funduszu
Alimentacyjnego</t>
  </si>
  <si>
    <t>Dochody
ogółem</t>
  </si>
  <si>
    <t>dotacje</t>
  </si>
  <si>
    <t>Dochody  ogółem:</t>
  </si>
  <si>
    <t>Wydatki  ogółem:</t>
  </si>
  <si>
    <t>Zwalczanie Narkomanii</t>
  </si>
  <si>
    <t>PLAN PRZYCHODÓW I WYDATKÓW</t>
  </si>
  <si>
    <t xml:space="preserve">Plan przychodów </t>
  </si>
  <si>
    <t>dz.400 r.40002</t>
  </si>
  <si>
    <t>Stan środków na początek roku</t>
  </si>
  <si>
    <t>§ 2650</t>
  </si>
  <si>
    <t>§ 0750</t>
  </si>
  <si>
    <t>§ 0830</t>
  </si>
  <si>
    <t>Pozostałe przychody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</si>
  <si>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</si>
  <si>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</si>
  <si>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</si>
  <si>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</si>
  <si>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</si>
  <si>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</si>
  <si>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</si>
  <si>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</si>
  <si>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</si>
  <si>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</si>
  <si>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</si>
  <si>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</si>
  <si>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</si>
  <si>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</si>
  <si>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</si>
  <si>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</si>
  <si>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</si>
  <si>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</si>
  <si>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</si>
  <si>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</si>
  <si>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</si>
  <si>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</si>
  <si>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</si>
  <si>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</si>
  <si>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</si>
  <si>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</si>
  <si>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</si>
  <si>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</si>
  <si>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</si>
  <si>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</si>
  <si>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</si>
  <si>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</si>
  <si>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</si>
  <si>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</si>
  <si>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</si>
  <si>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</si>
  <si>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</si>
  <si>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</si>
  <si>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</si>
  <si>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</si>
  <si>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</si>
  <si>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</si>
  <si>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</si>
  <si>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</si>
  <si>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</si>
  <si>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</si>
  <si>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PLAN PRZYCHODÓW I WYDATKÓW NA WYDZIELONYM RACHUNKU</t>
  </si>
  <si>
    <t>PLACÓWEK OŚWIATOWYCH W GMINIE MIŁKOWICE</t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</si>
  <si>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</si>
  <si>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</si>
  <si>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</si>
  <si>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</si>
  <si>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</si>
  <si>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</si>
  <si>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</si>
  <si>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</si>
  <si>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</si>
  <si>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</si>
  <si>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</si>
  <si>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</si>
  <si>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</si>
  <si>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</si>
  <si>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</si>
  <si>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4430 – różne opłaty i składki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</si>
  <si>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</si>
  <si>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</si>
  <si>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</si>
  <si>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</si>
  <si>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</si>
  <si>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</si>
  <si>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</si>
  <si>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</si>
  <si>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</si>
  <si>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</si>
  <si>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</si>
  <si>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</si>
  <si>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</si>
  <si>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</si>
  <si>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</si>
  <si>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</si>
  <si>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</si>
  <si>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</si>
  <si>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</si>
  <si>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</si>
  <si>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</si>
  <si>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</si>
  <si>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</si>
  <si>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</si>
  <si>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</si>
  <si>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</si>
  <si>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</si>
  <si>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</si>
  <si>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</si>
  <si>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</si>
  <si>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</si>
  <si>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na koszty utrzymania dzieci upośledzonych uczęszczających do przedszkola </t>
  </si>
  <si>
    <t xml:space="preserve">  III. Dotacje celowe</t>
  </si>
  <si>
    <t xml:space="preserve">  III.1. Jednostki sektora finansów publicznych</t>
  </si>
  <si>
    <t>na realizację programu przeciwdziałania narkomanii</t>
  </si>
  <si>
    <t>na realizację programów profilaktyki rozwiązywania problemów alkoholowych</t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</si>
  <si>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</si>
  <si>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t xml:space="preserve">  III.2. Jednostki spoza sektora finansów publicznych</t>
  </si>
  <si>
    <t>stowarzyszenia</t>
  </si>
  <si>
    <t>upowszechnianie kultury fizycznej sportu na terenie gminy</t>
  </si>
  <si>
    <t>Ogółem dotacje na zadania bieżące</t>
  </si>
  <si>
    <t>Plan na 2012 r.</t>
  </si>
  <si>
    <t>I.</t>
  </si>
  <si>
    <t>II.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</si>
  <si>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</si>
  <si>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                        § 0690 </t>
    </r>
    <r>
      <rPr>
        <sz val="10"/>
        <rFont val="Arial CE"/>
        <family val="2"/>
      </rPr>
      <t>Wpływy z różnych opłat</t>
    </r>
  </si>
  <si>
    <t>Wydatki</t>
  </si>
  <si>
    <t>Porozumienie z Wojewodą Dolnośląskim na "Pomoc państwa w zakresie dożywiania"</t>
  </si>
  <si>
    <t>Porozumienie ze Powiatem Legnickim  na w sprawie powierzenia Gminie prowadzenia zadań publicznych Powiatu Legnickiego w zakresie zimowego utrzymania dróg powiatowych usytuowanych w granicach administracyjnych Gminy Miłkowice</t>
  </si>
  <si>
    <t>Wykaz dotacji udzielanych z budżetu Gminy Miłkowice w roku 2012</t>
  </si>
  <si>
    <t>Wykaz wydatków w ramach funduszu sołeckiego na rok 2012</t>
  </si>
  <si>
    <t>01008 §4300</t>
  </si>
  <si>
    <t>60015 §2650</t>
  </si>
  <si>
    <t>60016 §4210</t>
  </si>
  <si>
    <t>60016 §6050</t>
  </si>
  <si>
    <t>75095 §4210</t>
  </si>
  <si>
    <t>75412 §4210</t>
  </si>
  <si>
    <t>80113 §4300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</si>
  <si>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</si>
  <si>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</si>
  <si>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</si>
  <si>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</si>
  <si>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</si>
  <si>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</si>
  <si>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</si>
  <si>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</si>
  <si>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</si>
  <si>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</si>
  <si>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</si>
  <si>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</si>
  <si>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</si>
  <si>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</si>
  <si>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</si>
  <si>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</si>
  <si>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Remont drogi Nr 258/4</t>
  </si>
  <si>
    <t xml:space="preserve">Budowa placu zabaw </t>
  </si>
  <si>
    <t>Poprawa oświetlenia na terenie sołectwa - zamontowanie dodatkowych punktów świetlnych</t>
  </si>
  <si>
    <t>Utrzymanie placu zabaw</t>
  </si>
  <si>
    <t>Promocja idei odnowy wsi, poprzez m.in. organizację festynu rodzinnego</t>
  </si>
  <si>
    <t>Wybudowanie sceny na terenie sołectwa</t>
  </si>
  <si>
    <t>Naprawa wiaty przystankowej</t>
  </si>
  <si>
    <t>Utrzymanie i konserwacja placu zabaw</t>
  </si>
  <si>
    <t>Promocja idei odnowy wsi, poprzez m.in. organizację "Święta Grzymalina"</t>
  </si>
  <si>
    <t>Dowóz dzieci do szkoły na zajęcia pozalekcyjne</t>
  </si>
  <si>
    <t>Remont świetlicy w budynku remizy strażackiej</t>
  </si>
  <si>
    <t xml:space="preserve">Zakup tablicy informacyjnej </t>
  </si>
  <si>
    <t>Promocja idei odnowy wsi, organizacja i udział w imprezach integracyjnych</t>
  </si>
  <si>
    <t>Konserwacja rowów melioracyjnych sprzętem mechanicznym</t>
  </si>
  <si>
    <t>Zakup wyposażenia gastronomiczno-rekreacyjnego</t>
  </si>
  <si>
    <t>Doposażenie w sprzęt sportowy boiska ORLIK</t>
  </si>
  <si>
    <t xml:space="preserve">Doposażenie świetlicy wiejskiej </t>
  </si>
  <si>
    <t>Zakup mundurów koszarowych dla OSP Miłkowice</t>
  </si>
  <si>
    <t>Remont świetlicy wiejskiej</t>
  </si>
  <si>
    <t>Promocja idei odnowy wsi, poprzez m.in. organizację Dożynek Wiejskich</t>
  </si>
  <si>
    <t>Zagospodarowanie byłego zbiornika p.poż. Na rekreacyjny terenu rekreacyjnego</t>
  </si>
  <si>
    <t>Remont pomieszczeń dla KGW (Promocja tradycji dziedzictwa kulturowego)</t>
  </si>
  <si>
    <t xml:space="preserve">Zakup namiotu rekreacyjnego </t>
  </si>
  <si>
    <t>Zagospodarowanie terenu sportowo-rekreacyjnego w Dobrzejowie</t>
  </si>
  <si>
    <t>Dofinansowanie sekcji szachowo warcabowej</t>
  </si>
  <si>
    <t>Zakup strojów sportowych dla drużyny młodzików</t>
  </si>
  <si>
    <t>Remont budynku świetlicy a OSP Rzeszotary (aktualizacja)</t>
  </si>
  <si>
    <t>Promocja idei odnowy wsi, poprzez m.in. organizację Dożynek Gminnych</t>
  </si>
  <si>
    <t>Wsparcie działań sportowych drużyn młodzików i juniorów</t>
  </si>
  <si>
    <t>Budowa szatni - dokumentacja</t>
  </si>
  <si>
    <t>Remont i doposażenie świetlicy wiejskiej</t>
  </si>
  <si>
    <t>Doposażenie świetlicy środowiskowej</t>
  </si>
  <si>
    <t>Zakup książek do Biblioteki w Ulesiu</t>
  </si>
  <si>
    <t>Dochody z tytułu wydawania zezwoleń na sprzedaż alkoholu i wydatki związane z realizacją Gminnego Programu Profilaktyki i Rozwiązywania Problemów Alkoholowych i Przeciwdziałania Narkomanii na  2012 rok</t>
  </si>
  <si>
    <t>samorządowego zakładu budżetowego - Gminnego Zakładu Gospodarki Komunalnej w Miłkowicach  na rok 2012</t>
  </si>
  <si>
    <t>NA ROK 2012</t>
  </si>
  <si>
    <t>4120 -  składki na Fundusz Pracy</t>
  </si>
  <si>
    <t>4170 - wynagrodzenia bezosobowe</t>
  </si>
  <si>
    <t>4110 - składki na ubezpieczenia społeczne</t>
  </si>
  <si>
    <t>Dochody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</si>
  <si>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</si>
  <si>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Plan dochodów z tytułu wpływów i wydatków związanych z gromadzeniem środków z opłat i kar za korzystanie ze środowiska w 2012 roku</t>
  </si>
  <si>
    <r>
      <t xml:space="preserve">Dział 010: </t>
    </r>
    <r>
      <rPr>
        <sz val="10"/>
        <rFont val="Arial CE"/>
        <family val="0"/>
      </rPr>
      <t>ROLNICTWO I ŁOWIECTWO</t>
    </r>
  </si>
  <si>
    <r>
      <t xml:space="preserve">rozdział 01010: </t>
    </r>
    <r>
      <rPr>
        <sz val="10"/>
        <rFont val="Arial CE"/>
        <family val="0"/>
      </rPr>
      <t>Infrastruktura wodociągowa i sanitacyjna wsi</t>
    </r>
  </si>
  <si>
    <r>
      <t xml:space="preserve">    § 6210 </t>
    </r>
    <r>
      <rPr>
        <sz val="10"/>
        <rFont val="Arial CE"/>
        <family val="0"/>
      </rPr>
      <t xml:space="preserve">dotacja celowa na inwestycje dla samorządowego zakładu budżetowego na modernizację sieci wodociągowej </t>
    </r>
  </si>
  <si>
    <r>
      <t xml:space="preserve">     Rozdział 90019:</t>
    </r>
    <r>
      <rPr>
        <sz val="10"/>
        <rFont val="Arial CE"/>
        <family val="2"/>
      </rPr>
      <t xml:space="preserve"> Wpływy i wydatki związane z gromadzeniem środków z opłat i kar za korzystanie ze środowiska</t>
    </r>
  </si>
  <si>
    <t>Dochody i wydatki związane z realizacją zadań wykonywanych na mocy porozumień z organami administracji rządowej w 2012 roku</t>
  </si>
  <si>
    <t>Dochody i wydatki związane z realizacją zadań wykonywanych w drodze umów lub porozumień między jednostkami samorządu terytorialnego w 2012 roku</t>
  </si>
  <si>
    <t>Dotacja przedmiotowa z budżetu Gminy (brutto)</t>
  </si>
  <si>
    <t>§ 0690</t>
  </si>
  <si>
    <t>§ 0920</t>
  </si>
  <si>
    <t>§ 4400</t>
  </si>
  <si>
    <t>Opłaty za administrowanie i czynsze za budynki ,lokale i pomieszczenia garażowe</t>
  </si>
  <si>
    <t>Rezerwa celowa budżetu na zakupy i zadania inwestycyjne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</si>
</sst>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7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41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2"/>
      <color indexed="8"/>
      <name val="Arial;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6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11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57" applyFont="1">
      <alignment/>
      <protection/>
    </xf>
    <xf numFmtId="0" fontId="31" fillId="0" borderId="0" xfId="57" applyFont="1" applyAlignment="1">
      <alignment vertical="center" wrapText="1"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3" fontId="33" fillId="0" borderId="0" xfId="57" applyNumberFormat="1" applyFont="1">
      <alignment/>
      <protection/>
    </xf>
    <xf numFmtId="0" fontId="34" fillId="0" borderId="0" xfId="57" applyFont="1" applyAlignment="1">
      <alignment horizontal="right" vertical="center"/>
      <protection/>
    </xf>
    <xf numFmtId="0" fontId="35" fillId="0" borderId="0" xfId="57" applyFont="1" applyAlignment="1">
      <alignment textRotation="180"/>
      <protection/>
    </xf>
    <xf numFmtId="0" fontId="35" fillId="0" borderId="13" xfId="57" applyFont="1" applyFill="1" applyBorder="1" applyAlignment="1">
      <alignment horizontal="center" vertical="center" wrapText="1"/>
      <protection/>
    </xf>
    <xf numFmtId="0" fontId="35" fillId="0" borderId="0" xfId="57" applyFont="1" applyFill="1" applyAlignment="1">
      <alignment textRotation="180"/>
      <protection/>
    </xf>
    <xf numFmtId="0" fontId="33" fillId="0" borderId="0" xfId="57" applyFont="1" applyFill="1" applyAlignment="1">
      <alignment vertical="center" wrapText="1"/>
      <protection/>
    </xf>
    <xf numFmtId="0" fontId="35" fillId="0" borderId="14" xfId="57" applyFont="1" applyFill="1" applyBorder="1" applyAlignment="1">
      <alignment horizontal="center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8" fillId="0" borderId="15" xfId="57" applyFont="1" applyFill="1" applyBorder="1" applyAlignment="1">
      <alignment horizontal="center" vertical="center" wrapText="1"/>
      <protection/>
    </xf>
    <xf numFmtId="0" fontId="40" fillId="0" borderId="16" xfId="57" applyFont="1" applyFill="1" applyBorder="1" applyAlignment="1">
      <alignment horizontal="center" vertical="center" wrapText="1"/>
      <protection/>
    </xf>
    <xf numFmtId="0" fontId="40" fillId="0" borderId="11" xfId="57" applyFont="1" applyFill="1" applyBorder="1" applyAlignment="1">
      <alignment horizontal="center" vertical="center" wrapText="1"/>
      <protection/>
    </xf>
    <xf numFmtId="0" fontId="41" fillId="0" borderId="11" xfId="57" applyFont="1" applyFill="1" applyBorder="1" applyAlignment="1">
      <alignment horizontal="center" vertical="center" wrapText="1"/>
      <protection/>
    </xf>
    <xf numFmtId="0" fontId="41" fillId="0" borderId="17" xfId="57" applyFont="1" applyFill="1" applyBorder="1" applyAlignment="1">
      <alignment horizontal="center" vertical="center" wrapText="1"/>
      <protection/>
    </xf>
    <xf numFmtId="0" fontId="40" fillId="0" borderId="0" xfId="57" applyFont="1" applyFill="1" applyAlignment="1">
      <alignment horizontal="center" textRotation="180"/>
      <protection/>
    </xf>
    <xf numFmtId="0" fontId="40" fillId="0" borderId="0" xfId="57" applyFont="1" applyFill="1" applyAlignment="1">
      <alignment horizontal="center" vertical="center" wrapText="1"/>
      <protection/>
    </xf>
    <xf numFmtId="3" fontId="35" fillId="0" borderId="12" xfId="57" applyNumberFormat="1" applyFont="1" applyFill="1" applyBorder="1" applyAlignment="1">
      <alignment vertical="center" wrapText="1"/>
      <protection/>
    </xf>
    <xf numFmtId="3" fontId="35" fillId="0" borderId="18" xfId="57" applyNumberFormat="1" applyFont="1" applyFill="1" applyBorder="1" applyAlignment="1">
      <alignment vertical="center" wrapText="1"/>
      <protection/>
    </xf>
    <xf numFmtId="3" fontId="1" fillId="0" borderId="19" xfId="57" applyNumberFormat="1" applyFont="1" applyFill="1" applyBorder="1" applyAlignment="1">
      <alignment vertical="center" wrapText="1"/>
      <protection/>
    </xf>
    <xf numFmtId="3" fontId="42" fillId="0" borderId="20" xfId="57" applyNumberFormat="1" applyFont="1" applyFill="1" applyBorder="1" applyAlignment="1">
      <alignment vertical="center" wrapText="1"/>
      <protection/>
    </xf>
    <xf numFmtId="3" fontId="42" fillId="0" borderId="21" xfId="57" applyNumberFormat="1" applyFont="1" applyFill="1" applyBorder="1" applyAlignment="1">
      <alignment vertical="center" wrapText="1"/>
      <protection/>
    </xf>
    <xf numFmtId="3" fontId="42" fillId="0" borderId="22" xfId="57" applyNumberFormat="1" applyFont="1" applyFill="1" applyBorder="1" applyAlignment="1">
      <alignment vertical="center" wrapText="1"/>
      <protection/>
    </xf>
    <xf numFmtId="3" fontId="1" fillId="0" borderId="23" xfId="57" applyNumberFormat="1" applyFont="1" applyFill="1" applyBorder="1" applyAlignment="1">
      <alignment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3" fontId="33" fillId="0" borderId="10" xfId="57" applyNumberFormat="1" applyFont="1" applyFill="1" applyBorder="1" applyAlignment="1">
      <alignment vertical="center" wrapText="1"/>
      <protection/>
    </xf>
    <xf numFmtId="3" fontId="43" fillId="0" borderId="25" xfId="57" applyNumberFormat="1" applyFont="1" applyFill="1" applyBorder="1" applyAlignment="1">
      <alignment vertical="center" wrapText="1"/>
      <protection/>
    </xf>
    <xf numFmtId="0" fontId="1" fillId="0" borderId="26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3" fontId="33" fillId="0" borderId="10" xfId="58" applyNumberFormat="1" applyFont="1" applyFill="1" applyBorder="1" applyAlignment="1">
      <alignment vertical="center" wrapText="1"/>
      <protection/>
    </xf>
    <xf numFmtId="3" fontId="43" fillId="0" borderId="25" xfId="58" applyNumberFormat="1" applyFont="1" applyFill="1" applyBorder="1" applyAlignment="1">
      <alignment vertical="center" wrapText="1"/>
      <protection/>
    </xf>
    <xf numFmtId="0" fontId="35" fillId="0" borderId="0" xfId="58" applyFont="1" applyFill="1" applyAlignment="1">
      <alignment textRotation="180"/>
      <protection/>
    </xf>
    <xf numFmtId="0" fontId="33" fillId="0" borderId="0" xfId="58" applyFont="1" applyFill="1" applyAlignment="1">
      <alignment vertical="center" wrapText="1"/>
      <protection/>
    </xf>
    <xf numFmtId="0" fontId="1" fillId="0" borderId="27" xfId="57" applyFont="1" applyFill="1" applyBorder="1" applyAlignment="1">
      <alignment horizontal="left" vertical="center" wrapText="1"/>
      <protection/>
    </xf>
    <xf numFmtId="3" fontId="33" fillId="0" borderId="27" xfId="57" applyNumberFormat="1" applyFont="1" applyFill="1" applyBorder="1" applyAlignment="1">
      <alignment vertical="center" wrapText="1"/>
      <protection/>
    </xf>
    <xf numFmtId="3" fontId="33" fillId="0" borderId="25" xfId="57" applyNumberFormat="1" applyFont="1" applyFill="1" applyBorder="1" applyAlignment="1">
      <alignment vertical="center" wrapText="1"/>
      <protection/>
    </xf>
    <xf numFmtId="3" fontId="44" fillId="0" borderId="27" xfId="58" applyNumberFormat="1" applyFont="1" applyFill="1" applyBorder="1" applyAlignment="1">
      <alignment vertical="center" wrapText="1"/>
      <protection/>
    </xf>
    <xf numFmtId="0" fontId="43" fillId="0" borderId="28" xfId="57" applyFont="1" applyFill="1" applyBorder="1" applyAlignment="1">
      <alignment horizontal="center" vertical="center" wrapText="1"/>
      <protection/>
    </xf>
    <xf numFmtId="3" fontId="1" fillId="0" borderId="28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vertical="center" wrapText="1"/>
      <protection/>
    </xf>
    <xf numFmtId="3" fontId="33" fillId="0" borderId="11" xfId="57" applyNumberFormat="1" applyFont="1" applyFill="1" applyBorder="1" applyAlignment="1">
      <alignment vertical="center" wrapText="1"/>
      <protection/>
    </xf>
    <xf numFmtId="3" fontId="33" fillId="0" borderId="29" xfId="57" applyNumberFormat="1" applyFont="1" applyFill="1" applyBorder="1" applyAlignment="1">
      <alignment vertical="center" wrapText="1"/>
      <protection/>
    </xf>
    <xf numFmtId="3" fontId="1" fillId="0" borderId="17" xfId="57" applyNumberFormat="1" applyFont="1" applyFill="1" applyBorder="1" applyAlignment="1">
      <alignment horizontal="center" vertical="center" wrapText="1"/>
      <protection/>
    </xf>
    <xf numFmtId="3" fontId="1" fillId="0" borderId="30" xfId="57" applyNumberFormat="1" applyFont="1" applyFill="1" applyBorder="1" applyAlignment="1">
      <alignment vertical="center" wrapText="1"/>
      <protection/>
    </xf>
    <xf numFmtId="0" fontId="1" fillId="0" borderId="24" xfId="58" applyFont="1" applyFill="1" applyBorder="1" applyAlignment="1">
      <alignment horizontal="center" vertical="center" wrapText="1"/>
      <protection/>
    </xf>
    <xf numFmtId="0" fontId="1" fillId="0" borderId="27" xfId="58" applyFont="1" applyFill="1" applyBorder="1" applyAlignment="1">
      <alignment horizontal="left" vertical="center" wrapText="1"/>
      <protection/>
    </xf>
    <xf numFmtId="3" fontId="45" fillId="0" borderId="27" xfId="58" applyNumberFormat="1" applyFont="1" applyFill="1" applyBorder="1" applyAlignment="1">
      <alignment vertical="center" wrapText="1"/>
      <protection/>
    </xf>
    <xf numFmtId="3" fontId="33" fillId="0" borderId="27" xfId="58" applyNumberFormat="1" applyFont="1" applyFill="1" applyBorder="1" applyAlignment="1">
      <alignment vertical="center" wrapText="1"/>
      <protection/>
    </xf>
    <xf numFmtId="3" fontId="44" fillId="0" borderId="10" xfId="58" applyNumberFormat="1" applyFont="1" applyFill="1" applyBorder="1" applyAlignment="1">
      <alignment vertical="center" wrapText="1"/>
      <protection/>
    </xf>
    <xf numFmtId="3" fontId="1" fillId="0" borderId="31" xfId="57" applyNumberFormat="1" applyFont="1" applyFill="1" applyBorder="1" applyAlignment="1">
      <alignment vertical="center" wrapText="1"/>
      <protection/>
    </xf>
    <xf numFmtId="3" fontId="44" fillId="0" borderId="10" xfId="57" applyNumberFormat="1" applyFont="1" applyFill="1" applyBorder="1" applyAlignment="1">
      <alignment vertical="center" wrapText="1"/>
      <protection/>
    </xf>
    <xf numFmtId="0" fontId="1" fillId="0" borderId="32" xfId="57" applyFont="1" applyFill="1" applyBorder="1" applyAlignment="1">
      <alignment horizontal="center" vertical="center" wrapText="1"/>
      <protection/>
    </xf>
    <xf numFmtId="0" fontId="1" fillId="0" borderId="33" xfId="57" applyFont="1" applyFill="1" applyBorder="1" applyAlignment="1">
      <alignment vertical="center" wrapText="1"/>
      <protection/>
    </xf>
    <xf numFmtId="3" fontId="33" fillId="0" borderId="33" xfId="57" applyNumberFormat="1" applyFont="1" applyFill="1" applyBorder="1" applyAlignment="1">
      <alignment vertical="center" wrapText="1"/>
      <protection/>
    </xf>
    <xf numFmtId="3" fontId="33" fillId="0" borderId="34" xfId="57" applyNumberFormat="1" applyFont="1" applyFill="1" applyBorder="1" applyAlignment="1">
      <alignment vertical="center" wrapText="1"/>
      <protection/>
    </xf>
    <xf numFmtId="3" fontId="1" fillId="0" borderId="35" xfId="57" applyNumberFormat="1" applyFont="1" applyFill="1" applyBorder="1" applyAlignment="1">
      <alignment horizontal="center" vertical="center" wrapText="1"/>
      <protection/>
    </xf>
    <xf numFmtId="3" fontId="35" fillId="0" borderId="12" xfId="55" applyNumberFormat="1" applyFont="1" applyFill="1" applyBorder="1" applyAlignment="1">
      <alignment vertical="center" wrapText="1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35" fillId="0" borderId="0" xfId="55" applyFont="1" applyFill="1" applyAlignment="1">
      <alignment textRotation="180"/>
      <protection/>
    </xf>
    <xf numFmtId="0" fontId="33" fillId="0" borderId="0" xfId="55" applyFont="1" applyFill="1" applyAlignment="1">
      <alignment vertical="center" wrapText="1"/>
      <protection/>
    </xf>
    <xf numFmtId="3" fontId="42" fillId="0" borderId="20" xfId="55" applyNumberFormat="1" applyFont="1" applyFill="1" applyBorder="1" applyAlignment="1">
      <alignment vertical="center" wrapText="1"/>
      <protection/>
    </xf>
    <xf numFmtId="0" fontId="33" fillId="0" borderId="36" xfId="57" applyFont="1" applyFill="1" applyBorder="1" applyAlignment="1">
      <alignment horizontal="center" vertical="center" wrapText="1"/>
      <protection/>
    </xf>
    <xf numFmtId="0" fontId="1" fillId="0" borderId="37" xfId="57" applyFont="1" applyFill="1" applyBorder="1" applyAlignment="1">
      <alignment vertical="center" wrapText="1"/>
      <protection/>
    </xf>
    <xf numFmtId="3" fontId="33" fillId="0" borderId="37" xfId="57" applyNumberFormat="1" applyFont="1" applyFill="1" applyBorder="1" applyAlignment="1">
      <alignment vertical="center" wrapText="1"/>
      <protection/>
    </xf>
    <xf numFmtId="3" fontId="43" fillId="0" borderId="37" xfId="57" applyNumberFormat="1" applyFont="1" applyFill="1" applyBorder="1" applyAlignment="1">
      <alignment vertical="center" wrapText="1"/>
      <protection/>
    </xf>
    <xf numFmtId="0" fontId="33" fillId="0" borderId="0" xfId="57" applyFont="1" applyBorder="1">
      <alignment/>
      <protection/>
    </xf>
    <xf numFmtId="3" fontId="33" fillId="0" borderId="0" xfId="57" applyNumberFormat="1" applyFont="1" applyBorder="1">
      <alignment/>
      <protection/>
    </xf>
    <xf numFmtId="0" fontId="35" fillId="20" borderId="13" xfId="57" applyFont="1" applyFill="1" applyBorder="1" applyAlignment="1">
      <alignment horizontal="center" vertical="center" wrapText="1"/>
      <protection/>
    </xf>
    <xf numFmtId="0" fontId="33" fillId="0" borderId="0" xfId="57" applyFont="1" applyAlignment="1">
      <alignment vertical="center" wrapText="1"/>
      <protection/>
    </xf>
    <xf numFmtId="0" fontId="35" fillId="20" borderId="14" xfId="57" applyFont="1" applyFill="1" applyBorder="1" applyAlignment="1">
      <alignment horizontal="center" vertical="center" wrapText="1"/>
      <protection/>
    </xf>
    <xf numFmtId="0" fontId="38" fillId="20" borderId="11" xfId="57" applyFont="1" applyFill="1" applyBorder="1" applyAlignment="1">
      <alignment horizontal="center" vertical="center" wrapText="1"/>
      <protection/>
    </xf>
    <xf numFmtId="0" fontId="38" fillId="20" borderId="15" xfId="57" applyFont="1" applyFill="1" applyBorder="1" applyAlignment="1">
      <alignment horizontal="center" vertical="center" wrapText="1"/>
      <protection/>
    </xf>
    <xf numFmtId="0" fontId="43" fillId="0" borderId="26" xfId="57" applyFont="1" applyFill="1" applyBorder="1" applyAlignment="1">
      <alignment horizontal="center" vertical="center" wrapText="1"/>
      <protection/>
    </xf>
    <xf numFmtId="0" fontId="43" fillId="0" borderId="10" xfId="57" applyFont="1" applyFill="1" applyBorder="1" applyAlignment="1">
      <alignment horizontal="center" vertical="center" wrapText="1"/>
      <protection/>
    </xf>
    <xf numFmtId="0" fontId="34" fillId="0" borderId="10" xfId="57" applyFont="1" applyFill="1" applyBorder="1" applyAlignment="1">
      <alignment horizontal="center" vertical="center" wrapText="1"/>
      <protection/>
    </xf>
    <xf numFmtId="0" fontId="43" fillId="0" borderId="0" xfId="57" applyFont="1" applyFill="1" applyAlignment="1">
      <alignment horizontal="center" textRotation="180"/>
      <protection/>
    </xf>
    <xf numFmtId="0" fontId="43" fillId="0" borderId="0" xfId="57" applyFont="1" applyFill="1" applyAlignment="1">
      <alignment horizontal="center" vertical="center" wrapText="1"/>
      <protection/>
    </xf>
    <xf numFmtId="0" fontId="33" fillId="0" borderId="24" xfId="57" applyFont="1" applyFill="1" applyBorder="1" applyAlignment="1">
      <alignment horizontal="center" vertical="center" wrapText="1"/>
      <protection/>
    </xf>
    <xf numFmtId="0" fontId="1" fillId="0" borderId="27" xfId="57" applyFont="1" applyFill="1" applyBorder="1" applyAlignment="1">
      <alignment vertical="center" wrapText="1"/>
      <protection/>
    </xf>
    <xf numFmtId="3" fontId="43" fillId="0" borderId="27" xfId="57" applyNumberFormat="1" applyFont="1" applyFill="1" applyBorder="1" applyAlignment="1">
      <alignment vertical="center" wrapText="1"/>
      <protection/>
    </xf>
    <xf numFmtId="0" fontId="33" fillId="0" borderId="26" xfId="57" applyFont="1" applyFill="1" applyBorder="1" applyAlignment="1">
      <alignment horizontal="center" vertical="center" wrapText="1"/>
      <protection/>
    </xf>
    <xf numFmtId="3" fontId="43" fillId="0" borderId="10" xfId="57" applyNumberFormat="1" applyFont="1" applyFill="1" applyBorder="1" applyAlignment="1">
      <alignment vertical="center" wrapText="1"/>
      <protection/>
    </xf>
    <xf numFmtId="0" fontId="33" fillId="0" borderId="38" xfId="57" applyFont="1" applyFill="1" applyBorder="1" applyAlignment="1">
      <alignment horizontal="center" vertical="center" wrapText="1"/>
      <protection/>
    </xf>
    <xf numFmtId="0" fontId="1" fillId="0" borderId="39" xfId="57" applyFont="1" applyFill="1" applyBorder="1" applyAlignment="1">
      <alignment vertical="center" wrapText="1"/>
      <protection/>
    </xf>
    <xf numFmtId="3" fontId="33" fillId="0" borderId="39" xfId="57" applyNumberFormat="1" applyFont="1" applyFill="1" applyBorder="1" applyAlignment="1">
      <alignment vertical="center" wrapText="1"/>
      <protection/>
    </xf>
    <xf numFmtId="3" fontId="33" fillId="0" borderId="40" xfId="57" applyNumberFormat="1" applyFont="1" applyFill="1" applyBorder="1" applyAlignment="1">
      <alignment vertical="center" wrapText="1"/>
      <protection/>
    </xf>
    <xf numFmtId="3" fontId="43" fillId="0" borderId="40" xfId="57" applyNumberFormat="1" applyFont="1" applyFill="1" applyBorder="1" applyAlignment="1">
      <alignment vertical="center" wrapText="1"/>
      <protection/>
    </xf>
    <xf numFmtId="3" fontId="1" fillId="0" borderId="35" xfId="57" applyNumberFormat="1" applyFont="1" applyFill="1" applyBorder="1" applyAlignment="1">
      <alignment vertical="center" wrapText="1"/>
      <protection/>
    </xf>
    <xf numFmtId="0" fontId="1" fillId="0" borderId="19" xfId="57" applyFont="1" applyFill="1" applyBorder="1" applyAlignment="1">
      <alignment vertical="center" wrapText="1"/>
      <protection/>
    </xf>
    <xf numFmtId="3" fontId="42" fillId="0" borderId="21" xfId="58" applyNumberFormat="1" applyFont="1" applyFill="1" applyBorder="1" applyAlignment="1">
      <alignment vertical="center" wrapText="1"/>
      <protection/>
    </xf>
    <xf numFmtId="3" fontId="42" fillId="0" borderId="20" xfId="58" applyNumberFormat="1" applyFont="1" applyFill="1" applyBorder="1" applyAlignment="1">
      <alignment vertical="center" wrapText="1"/>
      <protection/>
    </xf>
    <xf numFmtId="0" fontId="1" fillId="0" borderId="38" xfId="58" applyFont="1" applyFill="1" applyBorder="1" applyAlignment="1">
      <alignment horizontal="center" vertical="center" wrapText="1"/>
      <protection/>
    </xf>
    <xf numFmtId="0" fontId="1" fillId="0" borderId="27" xfId="58" applyFont="1" applyFill="1" applyBorder="1" applyAlignment="1">
      <alignment vertical="center" wrapText="1"/>
      <protection/>
    </xf>
    <xf numFmtId="3" fontId="33" fillId="0" borderId="39" xfId="58" applyNumberFormat="1" applyFont="1" applyFill="1" applyBorder="1" applyAlignment="1">
      <alignment vertical="center" wrapText="1"/>
      <protection/>
    </xf>
    <xf numFmtId="3" fontId="33" fillId="0" borderId="25" xfId="58" applyNumberFormat="1" applyFont="1" applyFill="1" applyBorder="1" applyAlignment="1">
      <alignment vertical="center" wrapText="1"/>
      <protection/>
    </xf>
    <xf numFmtId="3" fontId="43" fillId="0" borderId="27" xfId="58" applyNumberFormat="1" applyFont="1" applyFill="1" applyBorder="1" applyAlignment="1">
      <alignment horizontal="left" vertical="center" wrapText="1"/>
      <protection/>
    </xf>
    <xf numFmtId="0" fontId="33" fillId="0" borderId="41" xfId="58" applyFont="1" applyFill="1" applyBorder="1" applyAlignment="1">
      <alignment vertical="center" wrapText="1"/>
      <protection/>
    </xf>
    <xf numFmtId="3" fontId="42" fillId="0" borderId="42" xfId="57" applyNumberFormat="1" applyFont="1" applyFill="1" applyBorder="1" applyAlignment="1">
      <alignment vertical="center" wrapText="1"/>
      <protection/>
    </xf>
    <xf numFmtId="3" fontId="43" fillId="0" borderId="27" xfId="57" applyNumberFormat="1" applyFont="1" applyFill="1" applyBorder="1" applyAlignment="1">
      <alignment horizontal="left" vertical="center" wrapText="1"/>
      <protection/>
    </xf>
    <xf numFmtId="0" fontId="1" fillId="0" borderId="43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vertical="center" wrapText="1"/>
      <protection/>
    </xf>
    <xf numFmtId="3" fontId="33" fillId="0" borderId="15" xfId="57" applyNumberFormat="1" applyFont="1" applyFill="1" applyBorder="1" applyAlignment="1">
      <alignment vertical="center" wrapText="1"/>
      <protection/>
    </xf>
    <xf numFmtId="3" fontId="33" fillId="0" borderId="44" xfId="57" applyNumberFormat="1" applyFont="1" applyFill="1" applyBorder="1" applyAlignment="1">
      <alignment vertical="center" wrapText="1"/>
      <protection/>
    </xf>
    <xf numFmtId="3" fontId="43" fillId="0" borderId="15" xfId="57" applyNumberFormat="1" applyFont="1" applyFill="1" applyBorder="1" applyAlignment="1">
      <alignment horizontal="left" vertical="center" wrapText="1"/>
      <protection/>
    </xf>
    <xf numFmtId="3" fontId="43" fillId="0" borderId="10" xfId="58" applyNumberFormat="1" applyFont="1" applyFill="1" applyBorder="1" applyAlignment="1">
      <alignment vertical="center" wrapText="1"/>
      <protection/>
    </xf>
    <xf numFmtId="0" fontId="1" fillId="0" borderId="26" xfId="57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3" fontId="33" fillId="0" borderId="37" xfId="55" applyNumberFormat="1" applyFont="1" applyFill="1" applyBorder="1" applyAlignment="1">
      <alignment horizontal="right" vertical="center" wrapText="1"/>
      <protection/>
    </xf>
    <xf numFmtId="3" fontId="1" fillId="0" borderId="37" xfId="55" applyNumberFormat="1" applyFont="1" applyFill="1" applyBorder="1" applyAlignment="1">
      <alignment horizontal="center" vertical="center" wrapText="1"/>
      <protection/>
    </xf>
    <xf numFmtId="3" fontId="1" fillId="0" borderId="45" xfId="57" applyNumberFormat="1" applyFont="1" applyFill="1" applyBorder="1" applyAlignment="1">
      <alignment horizontal="center" vertical="center" wrapText="1"/>
      <protection/>
    </xf>
    <xf numFmtId="3" fontId="1" fillId="0" borderId="37" xfId="55" applyNumberFormat="1" applyFont="1" applyFill="1" applyBorder="1" applyAlignment="1">
      <alignment horizontal="right" vertical="center" wrapText="1"/>
      <protection/>
    </xf>
    <xf numFmtId="3" fontId="43" fillId="0" borderId="15" xfId="58" applyNumberFormat="1" applyFont="1" applyFill="1" applyBorder="1" applyAlignment="1">
      <alignment horizontal="left" vertical="center" wrapText="1"/>
      <protection/>
    </xf>
    <xf numFmtId="3" fontId="42" fillId="0" borderId="46" xfId="57" applyNumberFormat="1" applyFont="1" applyFill="1" applyBorder="1" applyAlignment="1">
      <alignment vertical="center" wrapText="1"/>
      <protection/>
    </xf>
    <xf numFmtId="0" fontId="35" fillId="0" borderId="47" xfId="57" applyFont="1" applyFill="1" applyBorder="1" applyAlignment="1">
      <alignment vertical="center" wrapText="1"/>
      <protection/>
    </xf>
    <xf numFmtId="0" fontId="35" fillId="0" borderId="48" xfId="57" applyFont="1" applyFill="1" applyBorder="1" applyAlignment="1">
      <alignment horizontal="center" vertical="center" wrapText="1"/>
      <protection/>
    </xf>
    <xf numFmtId="3" fontId="35" fillId="0" borderId="48" xfId="57" applyNumberFormat="1" applyFont="1" applyFill="1" applyBorder="1" applyAlignment="1">
      <alignment vertical="center" wrapText="1"/>
      <protection/>
    </xf>
    <xf numFmtId="3" fontId="35" fillId="0" borderId="19" xfId="57" applyNumberFormat="1" applyFont="1" applyFill="1" applyBorder="1" applyAlignment="1">
      <alignment vertical="center" wrapText="1"/>
      <protection/>
    </xf>
    <xf numFmtId="0" fontId="46" fillId="0" borderId="0" xfId="57" applyFont="1" applyAlignment="1">
      <alignment vertical="top"/>
      <protection/>
    </xf>
    <xf numFmtId="0" fontId="35" fillId="0" borderId="0" xfId="57" applyFont="1" applyAlignment="1">
      <alignment vertical="center" wrapText="1"/>
      <protection/>
    </xf>
    <xf numFmtId="3" fontId="35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>
      <alignment/>
      <protection/>
    </xf>
    <xf numFmtId="3" fontId="47" fillId="0" borderId="0" xfId="57" applyNumberFormat="1" applyFont="1" applyAlignment="1">
      <alignment horizontal="right"/>
      <protection/>
    </xf>
    <xf numFmtId="0" fontId="48" fillId="0" borderId="0" xfId="57" applyFont="1">
      <alignment/>
      <protection/>
    </xf>
    <xf numFmtId="3" fontId="49" fillId="0" borderId="0" xfId="57" applyNumberFormat="1" applyFont="1">
      <alignment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4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/>
    </xf>
    <xf numFmtId="0" fontId="38" fillId="2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1" xfId="0" applyFont="1" applyBorder="1" applyAlignment="1">
      <alignment horizontal="center" vertical="center"/>
    </xf>
    <xf numFmtId="3" fontId="0" fillId="0" borderId="51" xfId="0" applyNumberFormat="1" applyFont="1" applyBorder="1" applyAlignment="1">
      <alignment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5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5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41" xfId="0" applyFont="1" applyBorder="1" applyAlignment="1">
      <alignment vertical="center"/>
    </xf>
    <xf numFmtId="4" fontId="55" fillId="0" borderId="4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55" fillId="0" borderId="41" xfId="0" applyNumberFormat="1" applyFont="1" applyBorder="1" applyAlignment="1">
      <alignment vertical="center"/>
    </xf>
    <xf numFmtId="4" fontId="5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52">
      <alignment/>
      <protection/>
    </xf>
    <xf numFmtId="0" fontId="1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55" xfId="52" applyBorder="1" applyAlignment="1">
      <alignment horizontal="center" vertical="center"/>
      <protection/>
    </xf>
    <xf numFmtId="3" fontId="1" fillId="0" borderId="55" xfId="52" applyNumberFormat="1" applyBorder="1" applyAlignment="1">
      <alignment horizontal="center" vertical="center"/>
      <protection/>
    </xf>
    <xf numFmtId="0" fontId="54" fillId="0" borderId="56" xfId="52" applyFont="1" applyBorder="1" applyAlignment="1">
      <alignment vertical="center" wrapText="1"/>
      <protection/>
    </xf>
    <xf numFmtId="0" fontId="54" fillId="0" borderId="57" xfId="52" applyFont="1" applyBorder="1" applyAlignment="1">
      <alignment vertical="center" wrapText="1"/>
      <protection/>
    </xf>
    <xf numFmtId="3" fontId="1" fillId="0" borderId="56" xfId="52" applyNumberFormat="1" applyBorder="1" applyAlignment="1">
      <alignment horizontal="center" vertical="center"/>
      <protection/>
    </xf>
    <xf numFmtId="3" fontId="1" fillId="0" borderId="57" xfId="52" applyNumberFormat="1" applyBorder="1" applyAlignment="1">
      <alignment horizontal="center" vertical="center"/>
      <protection/>
    </xf>
    <xf numFmtId="0" fontId="56" fillId="0" borderId="10" xfId="52" applyFont="1" applyBorder="1">
      <alignment/>
      <protection/>
    </xf>
    <xf numFmtId="0" fontId="54" fillId="0" borderId="58" xfId="52" applyFont="1" applyBorder="1" applyAlignment="1">
      <alignment vertical="center" wrapText="1"/>
      <protection/>
    </xf>
    <xf numFmtId="3" fontId="1" fillId="0" borderId="58" xfId="52" applyNumberFormat="1" applyBorder="1" applyAlignment="1">
      <alignment horizontal="center" vertical="center"/>
      <protection/>
    </xf>
    <xf numFmtId="0" fontId="54" fillId="0" borderId="55" xfId="52" applyFont="1" applyBorder="1" applyAlignment="1">
      <alignment vertical="center" wrapText="1"/>
      <protection/>
    </xf>
    <xf numFmtId="0" fontId="54" fillId="0" borderId="59" xfId="52" applyFont="1" applyBorder="1" applyAlignment="1">
      <alignment vertical="center" wrapText="1"/>
      <protection/>
    </xf>
    <xf numFmtId="0" fontId="54" fillId="0" borderId="60" xfId="52" applyFont="1" applyBorder="1" applyAlignment="1">
      <alignment vertical="center" wrapText="1"/>
      <protection/>
    </xf>
    <xf numFmtId="0" fontId="1" fillId="0" borderId="61" xfId="52" applyBorder="1" applyAlignment="1">
      <alignment horizontal="center" vertical="center"/>
      <protection/>
    </xf>
    <xf numFmtId="3" fontId="1" fillId="0" borderId="61" xfId="52" applyNumberFormat="1" applyBorder="1" applyAlignment="1">
      <alignment horizontal="center" vertical="center"/>
      <protection/>
    </xf>
    <xf numFmtId="0" fontId="54" fillId="0" borderId="62" xfId="52" applyFont="1" applyBorder="1" applyAlignment="1">
      <alignment vertical="center" wrapText="1"/>
      <protection/>
    </xf>
    <xf numFmtId="3" fontId="1" fillId="0" borderId="62" xfId="52" applyNumberFormat="1" applyBorder="1" applyAlignment="1">
      <alignment horizontal="center" vertical="center"/>
      <protection/>
    </xf>
    <xf numFmtId="3" fontId="1" fillId="0" borderId="60" xfId="52" applyNumberFormat="1" applyBorder="1" applyAlignment="1">
      <alignment horizontal="center" vertical="center"/>
      <protection/>
    </xf>
    <xf numFmtId="0" fontId="54" fillId="0" borderId="63" xfId="52" applyFont="1" applyBorder="1" applyAlignment="1">
      <alignment vertical="center" wrapText="1"/>
      <protection/>
    </xf>
    <xf numFmtId="3" fontId="1" fillId="0" borderId="63" xfId="52" applyNumberFormat="1" applyBorder="1" applyAlignment="1">
      <alignment horizontal="center" vertical="center"/>
      <protection/>
    </xf>
    <xf numFmtId="3" fontId="1" fillId="0" borderId="56" xfId="52" applyNumberFormat="1" applyFont="1" applyBorder="1" applyAlignment="1">
      <alignment horizontal="center" vertical="center" wrapText="1"/>
      <protection/>
    </xf>
    <xf numFmtId="3" fontId="56" fillId="0" borderId="0" xfId="52" applyNumberFormat="1" applyFont="1" applyBorder="1" applyAlignment="1">
      <alignment horizontal="center" vertical="center"/>
      <protection/>
    </xf>
    <xf numFmtId="0" fontId="40" fillId="0" borderId="0" xfId="52" applyFont="1" applyBorder="1" applyAlignment="1">
      <alignment vertical="top" wrapText="1"/>
      <protection/>
    </xf>
    <xf numFmtId="0" fontId="35" fillId="0" borderId="0" xfId="52" applyFont="1" applyBorder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57" fillId="0" borderId="55" xfId="52" applyFont="1" applyBorder="1" applyAlignment="1">
      <alignment horizontal="center" vertical="center"/>
      <protection/>
    </xf>
    <xf numFmtId="0" fontId="57" fillId="0" borderId="0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1" fillId="0" borderId="63" xfId="52" applyBorder="1" applyAlignment="1">
      <alignment horizontal="center" vertical="center"/>
      <protection/>
    </xf>
    <xf numFmtId="49" fontId="1" fillId="0" borderId="63" xfId="52" applyNumberFormat="1" applyFont="1" applyBorder="1" applyAlignment="1">
      <alignment horizontal="center" vertical="center"/>
      <protection/>
    </xf>
    <xf numFmtId="3" fontId="1" fillId="0" borderId="0" xfId="52" applyNumberFormat="1" applyBorder="1" applyAlignment="1">
      <alignment horizontal="center" vertical="center"/>
      <protection/>
    </xf>
    <xf numFmtId="0" fontId="1" fillId="0" borderId="58" xfId="52" applyBorder="1" applyAlignment="1">
      <alignment horizontal="center" vertical="center"/>
      <protection/>
    </xf>
    <xf numFmtId="3" fontId="1" fillId="0" borderId="0" xfId="52" applyNumberFormat="1" applyAlignment="1">
      <alignment horizontal="center" vertical="center"/>
      <protection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59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50" xfId="0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59">
      <alignment/>
      <protection/>
    </xf>
    <xf numFmtId="0" fontId="56" fillId="0" borderId="27" xfId="59" applyFont="1" applyBorder="1">
      <alignment/>
      <protection/>
    </xf>
    <xf numFmtId="0" fontId="0" fillId="0" borderId="27" xfId="59" applyFont="1" applyBorder="1" applyAlignment="1">
      <alignment horizontal="justify" vertical="center"/>
      <protection/>
    </xf>
    <xf numFmtId="4" fontId="1" fillId="0" borderId="27" xfId="42" applyNumberFormat="1" applyFont="1" applyFill="1" applyBorder="1" applyAlignment="1" applyProtection="1">
      <alignment horizontal="right" vertical="center"/>
      <protection/>
    </xf>
    <xf numFmtId="0" fontId="56" fillId="0" borderId="11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horizontal="justify" vertical="center" wrapText="1"/>
      <protection/>
    </xf>
    <xf numFmtId="4" fontId="1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0" xfId="59" applyNumberFormat="1">
      <alignment/>
      <protection/>
    </xf>
    <xf numFmtId="0" fontId="56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1" xfId="59" applyBorder="1" applyAlignment="1">
      <alignment horizontal="center" vertical="center"/>
      <protection/>
    </xf>
    <xf numFmtId="0" fontId="0" fillId="0" borderId="11" xfId="59" applyFont="1" applyBorder="1" applyAlignment="1">
      <alignment horizontal="justify" vertical="center"/>
      <protection/>
    </xf>
    <xf numFmtId="0" fontId="1" fillId="0" borderId="0" xfId="59" applyAlignment="1">
      <alignment horizontal="justify" vertical="center"/>
      <protection/>
    </xf>
    <xf numFmtId="0" fontId="56" fillId="0" borderId="27" xfId="59" applyFont="1" applyBorder="1" applyAlignment="1">
      <alignment horizontal="center" vertical="center"/>
      <protection/>
    </xf>
    <xf numFmtId="0" fontId="0" fillId="0" borderId="27" xfId="59" applyFont="1" applyBorder="1" applyAlignment="1">
      <alignment horizontal="left" vertical="center" wrapText="1"/>
      <protection/>
    </xf>
    <xf numFmtId="4" fontId="1" fillId="0" borderId="27" xfId="42" applyNumberFormat="1" applyFont="1" applyFill="1" applyBorder="1" applyAlignment="1" applyProtection="1">
      <alignment vertical="center"/>
      <protection/>
    </xf>
    <xf numFmtId="0" fontId="0" fillId="0" borderId="10" xfId="59" applyFont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59" applyFont="1" applyBorder="1" applyAlignment="1">
      <alignment horizontal="justify" vertical="center" wrapText="1"/>
      <protection/>
    </xf>
    <xf numFmtId="0" fontId="1" fillId="0" borderId="10" xfId="59" applyBorder="1" applyAlignment="1">
      <alignment horizontal="center" vertical="center"/>
      <protection/>
    </xf>
    <xf numFmtId="0" fontId="0" fillId="0" borderId="10" xfId="59" applyFont="1" applyBorder="1" applyAlignment="1">
      <alignment horizontal="right" vertical="center"/>
      <protection/>
    </xf>
    <xf numFmtId="0" fontId="0" fillId="0" borderId="11" xfId="59" applyFont="1" applyBorder="1" applyAlignment="1">
      <alignment horizontal="right" vertical="center"/>
      <protection/>
    </xf>
    <xf numFmtId="4" fontId="1" fillId="0" borderId="11" xfId="42" applyNumberFormat="1" applyFont="1" applyFill="1" applyBorder="1" applyAlignment="1" applyProtection="1">
      <alignment vertical="center"/>
      <protection/>
    </xf>
    <xf numFmtId="4" fontId="35" fillId="0" borderId="19" xfId="42" applyNumberFormat="1" applyFont="1" applyFill="1" applyBorder="1" applyAlignment="1" applyProtection="1">
      <alignment vertical="center"/>
      <protection/>
    </xf>
    <xf numFmtId="0" fontId="1" fillId="0" borderId="0" xfId="59" applyAlignment="1">
      <alignment vertical="center"/>
      <protection/>
    </xf>
    <xf numFmtId="0" fontId="1" fillId="0" borderId="0" xfId="59" applyAlignment="1">
      <alignment horizontal="center" vertical="center"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60" fillId="0" borderId="0" xfId="53" applyFont="1" applyAlignment="1">
      <alignment horizontal="center"/>
      <protection/>
    </xf>
    <xf numFmtId="4" fontId="61" fillId="6" borderId="27" xfId="42" applyNumberFormat="1" applyFont="1" applyFill="1" applyBorder="1" applyAlignment="1" applyProtection="1">
      <alignment horizontal="center" vertical="center"/>
      <protection/>
    </xf>
    <xf numFmtId="4" fontId="1" fillId="6" borderId="27" xfId="42" applyNumberFormat="1" applyFont="1" applyFill="1" applyBorder="1" applyAlignment="1" applyProtection="1">
      <alignment horizontal="center" vertical="center"/>
      <protection/>
    </xf>
    <xf numFmtId="49" fontId="56" fillId="0" borderId="10" xfId="53" applyNumberFormat="1" applyFont="1" applyBorder="1" applyAlignment="1">
      <alignment horizontal="center" vertical="center"/>
      <protection/>
    </xf>
    <xf numFmtId="0" fontId="56" fillId="0" borderId="10" xfId="53" applyFont="1" applyBorder="1" applyAlignment="1">
      <alignment horizontal="center" vertical="center" wrapText="1"/>
      <protection/>
    </xf>
    <xf numFmtId="4" fontId="56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59" fillId="0" borderId="11" xfId="53" applyNumberFormat="1" applyFont="1" applyBorder="1" applyAlignment="1">
      <alignment horizontal="right" vertical="center" wrapText="1"/>
      <protection/>
    </xf>
    <xf numFmtId="4" fontId="62" fillId="0" borderId="11" xfId="42" applyNumberFormat="1" applyFont="1" applyFill="1" applyBorder="1" applyAlignment="1" applyProtection="1">
      <alignment horizontal="right" vertical="center"/>
      <protection/>
    </xf>
    <xf numFmtId="4" fontId="62" fillId="0" borderId="11" xfId="42" applyNumberFormat="1" applyFont="1" applyFill="1" applyBorder="1" applyAlignment="1" applyProtection="1">
      <alignment horizontal="center" vertical="center"/>
      <protection/>
    </xf>
    <xf numFmtId="4" fontId="1" fillId="0" borderId="0" xfId="53" applyNumberFormat="1">
      <alignment/>
      <protection/>
    </xf>
    <xf numFmtId="49" fontId="1" fillId="0" borderId="0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left" vertical="center" wrapText="1"/>
      <protection/>
    </xf>
    <xf numFmtId="4" fontId="1" fillId="0" borderId="64" xfId="53" applyNumberFormat="1" applyFont="1" applyBorder="1" applyAlignment="1">
      <alignment horizontal="right" vertical="center" wrapText="1"/>
      <protection/>
    </xf>
    <xf numFmtId="4" fontId="0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65" xfId="42" applyNumberFormat="1" applyFont="1" applyFill="1" applyBorder="1" applyAlignment="1" applyProtection="1">
      <alignment horizontal="center" vertical="center"/>
      <protection/>
    </xf>
    <xf numFmtId="0" fontId="0" fillId="0" borderId="50" xfId="53" applyFont="1" applyBorder="1" applyAlignment="1">
      <alignment horizontal="left" vertical="center" wrapText="1"/>
      <protection/>
    </xf>
    <xf numFmtId="4" fontId="1" fillId="0" borderId="53" xfId="53" applyNumberFormat="1" applyFont="1" applyBorder="1" applyAlignment="1">
      <alignment horizontal="right" vertical="center" wrapText="1"/>
      <protection/>
    </xf>
    <xf numFmtId="4" fontId="0" fillId="0" borderId="50" xfId="42" applyNumberFormat="1" applyFont="1" applyFill="1" applyBorder="1" applyAlignment="1" applyProtection="1">
      <alignment horizontal="right" vertical="center"/>
      <protection/>
    </xf>
    <xf numFmtId="4" fontId="1" fillId="0" borderId="54" xfId="42" applyNumberFormat="1" applyFont="1" applyFill="1" applyBorder="1" applyAlignment="1" applyProtection="1">
      <alignment horizontal="center" vertical="center"/>
      <protection/>
    </xf>
    <xf numFmtId="0" fontId="0" fillId="0" borderId="27" xfId="53" applyFont="1" applyBorder="1" applyAlignment="1">
      <alignment horizontal="left" vertical="center" wrapText="1"/>
      <protection/>
    </xf>
    <xf numFmtId="4" fontId="1" fillId="0" borderId="0" xfId="53" applyNumberFormat="1" applyFont="1" applyBorder="1" applyAlignment="1">
      <alignment horizontal="righ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" fontId="1" fillId="0" borderId="66" xfId="42" applyNumberFormat="1" applyFont="1" applyFill="1" applyBorder="1" applyAlignment="1" applyProtection="1">
      <alignment horizontal="center" vertical="center"/>
      <protection/>
    </xf>
    <xf numFmtId="4" fontId="62" fillId="0" borderId="10" xfId="53" applyNumberFormat="1" applyFont="1" applyBorder="1" applyAlignment="1">
      <alignment horizontal="right" vertical="center" wrapText="1"/>
      <protection/>
    </xf>
    <xf numFmtId="4" fontId="59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15" xfId="53" applyFont="1" applyBorder="1" applyAlignment="1">
      <alignment horizontal="left" vertical="center" wrapText="1"/>
      <protection/>
    </xf>
    <xf numFmtId="4" fontId="0" fillId="0" borderId="15" xfId="42" applyNumberFormat="1" applyFont="1" applyFill="1" applyBorder="1" applyAlignment="1" applyProtection="1">
      <alignment horizontal="right" vertical="center"/>
      <protection/>
    </xf>
    <xf numFmtId="49" fontId="1" fillId="0" borderId="67" xfId="53" applyNumberFormat="1" applyBorder="1" applyAlignment="1">
      <alignment horizontal="center" vertical="center"/>
      <protection/>
    </xf>
    <xf numFmtId="0" fontId="56" fillId="0" borderId="67" xfId="53" applyFont="1" applyBorder="1" applyAlignment="1">
      <alignment horizontal="center" vertical="center" wrapText="1"/>
      <protection/>
    </xf>
    <xf numFmtId="4" fontId="56" fillId="0" borderId="67" xfId="53" applyNumberFormat="1" applyFont="1" applyBorder="1" applyAlignment="1">
      <alignment horizontal="center" vertical="center" wrapText="1"/>
      <protection/>
    </xf>
    <xf numFmtId="4" fontId="56" fillId="0" borderId="67" xfId="42" applyNumberFormat="1" applyFont="1" applyFill="1" applyBorder="1" applyAlignment="1" applyProtection="1">
      <alignment horizontal="center" vertical="center"/>
      <protection/>
    </xf>
    <xf numFmtId="4" fontId="1" fillId="0" borderId="68" xfId="42" applyNumberFormat="1" applyFont="1" applyFill="1" applyBorder="1" applyAlignment="1" applyProtection="1">
      <alignment horizontal="center" vertical="center"/>
      <protection/>
    </xf>
    <xf numFmtId="4" fontId="61" fillId="6" borderId="27" xfId="53" applyNumberFormat="1" applyFont="1" applyFill="1" applyBorder="1" applyAlignment="1">
      <alignment horizontal="center" vertical="center" wrapText="1"/>
      <protection/>
    </xf>
    <xf numFmtId="4" fontId="62" fillId="6" borderId="27" xfId="42" applyNumberFormat="1" applyFont="1" applyFill="1" applyBorder="1" applyAlignment="1" applyProtection="1">
      <alignment horizontal="center" vertical="center"/>
      <protection/>
    </xf>
    <xf numFmtId="4" fontId="56" fillId="0" borderId="10" xfId="53" applyNumberFormat="1" applyFont="1" applyBorder="1" applyAlignment="1">
      <alignment horizontal="center" vertical="center" wrapText="1"/>
      <protection/>
    </xf>
    <xf numFmtId="4" fontId="63" fillId="0" borderId="11" xfId="53" applyNumberFormat="1" applyFont="1" applyBorder="1" applyAlignment="1">
      <alignment horizontal="left" vertical="center" wrapText="1"/>
      <protection/>
    </xf>
    <xf numFmtId="4" fontId="6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49" xfId="53" applyFont="1" applyBorder="1" applyAlignment="1">
      <alignment horizontal="left" vertical="center" wrapText="1"/>
      <protection/>
    </xf>
    <xf numFmtId="4" fontId="1" fillId="0" borderId="69" xfId="53" applyNumberFormat="1" applyFont="1" applyBorder="1" applyAlignment="1">
      <alignment horizontal="right" vertical="center" wrapText="1"/>
      <protection/>
    </xf>
    <xf numFmtId="4" fontId="0" fillId="0" borderId="49" xfId="42" applyNumberFormat="1" applyFont="1" applyFill="1" applyBorder="1" applyAlignment="1" applyProtection="1">
      <alignment horizontal="right" vertical="center"/>
      <protection/>
    </xf>
    <xf numFmtId="4" fontId="1" fillId="0" borderId="70" xfId="42" applyNumberFormat="1" applyFont="1" applyFill="1" applyBorder="1" applyAlignment="1" applyProtection="1">
      <alignment horizontal="center" vertical="center"/>
      <protection/>
    </xf>
    <xf numFmtId="0" fontId="0" fillId="0" borderId="71" xfId="53" applyFont="1" applyBorder="1" applyAlignment="1">
      <alignment horizontal="left" vertical="center" wrapText="1"/>
      <protection/>
    </xf>
    <xf numFmtId="4" fontId="1" fillId="0" borderId="72" xfId="53" applyNumberFormat="1" applyFont="1" applyBorder="1" applyAlignment="1">
      <alignment horizontal="right" vertical="center" wrapText="1"/>
      <protection/>
    </xf>
    <xf numFmtId="4" fontId="0" fillId="0" borderId="71" xfId="42" applyNumberFormat="1" applyFont="1" applyFill="1" applyBorder="1" applyAlignment="1" applyProtection="1">
      <alignment horizontal="right" vertical="center"/>
      <protection/>
    </xf>
    <xf numFmtId="4" fontId="1" fillId="0" borderId="73" xfId="42" applyNumberFormat="1" applyFont="1" applyFill="1" applyBorder="1" applyAlignment="1" applyProtection="1">
      <alignment horizontal="center" vertical="center"/>
      <protection/>
    </xf>
    <xf numFmtId="4" fontId="59" fillId="0" borderId="10" xfId="53" applyNumberFormat="1" applyFont="1" applyBorder="1" applyAlignment="1">
      <alignment horizontal="left" vertical="center" wrapText="1"/>
      <protection/>
    </xf>
    <xf numFmtId="49" fontId="1" fillId="0" borderId="0" xfId="53" applyNumberFormat="1" applyAlignment="1">
      <alignment horizontal="center" vertical="center"/>
      <protection/>
    </xf>
    <xf numFmtId="0" fontId="55" fillId="0" borderId="0" xfId="0" applyFont="1" applyAlignment="1">
      <alignment horizontal="right" vertical="center"/>
    </xf>
    <xf numFmtId="0" fontId="63" fillId="0" borderId="34" xfId="0" applyFont="1" applyBorder="1" applyAlignment="1">
      <alignment vertical="center"/>
    </xf>
    <xf numFmtId="0" fontId="63" fillId="0" borderId="74" xfId="0" applyFont="1" applyBorder="1" applyAlignment="1">
      <alignment vertical="center"/>
    </xf>
    <xf numFmtId="4" fontId="63" fillId="0" borderId="33" xfId="0" applyNumberFormat="1" applyFont="1" applyBorder="1" applyAlignment="1">
      <alignment vertical="center"/>
    </xf>
    <xf numFmtId="0" fontId="63" fillId="0" borderId="75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4" fontId="63" fillId="0" borderId="76" xfId="0" applyNumberFormat="1" applyFont="1" applyBorder="1" applyAlignment="1">
      <alignment vertical="center"/>
    </xf>
    <xf numFmtId="0" fontId="34" fillId="0" borderId="49" xfId="0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77" xfId="0" applyFont="1" applyBorder="1" applyAlignment="1">
      <alignment vertical="center"/>
    </xf>
    <xf numFmtId="3" fontId="63" fillId="0" borderId="12" xfId="0" applyNumberFormat="1" applyFont="1" applyBorder="1" applyAlignment="1">
      <alignment vertical="center"/>
    </xf>
    <xf numFmtId="3" fontId="63" fillId="0" borderId="7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4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vertical="center" wrapText="1"/>
    </xf>
    <xf numFmtId="3" fontId="0" fillId="0" borderId="78" xfId="0" applyNumberFormat="1" applyFont="1" applyBorder="1" applyAlignment="1">
      <alignment vertical="center"/>
    </xf>
    <xf numFmtId="4" fontId="38" fillId="0" borderId="1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78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34" fillId="0" borderId="0" xfId="56" applyFont="1" applyAlignment="1">
      <alignment horizontal="right" vertical="center"/>
      <protection/>
    </xf>
    <xf numFmtId="0" fontId="38" fillId="20" borderId="10" xfId="56" applyFont="1" applyFill="1" applyBorder="1" applyAlignment="1">
      <alignment horizontal="center" vertical="center" wrapText="1"/>
      <protection/>
    </xf>
    <xf numFmtId="0" fontId="0" fillId="0" borderId="0" xfId="56" applyAlignment="1">
      <alignment horizontal="center" vertical="center"/>
      <protection/>
    </xf>
    <xf numFmtId="0" fontId="58" fillId="0" borderId="10" xfId="56" applyFont="1" applyBorder="1" applyAlignment="1">
      <alignment horizontal="center" vertical="center"/>
      <protection/>
    </xf>
    <xf numFmtId="0" fontId="0" fillId="0" borderId="49" xfId="56" applyBorder="1" applyAlignment="1">
      <alignment vertical="center"/>
      <protection/>
    </xf>
    <xf numFmtId="3" fontId="0" fillId="0" borderId="49" xfId="56" applyNumberFormat="1" applyBorder="1" applyAlignment="1">
      <alignment vertical="center"/>
      <protection/>
    </xf>
    <xf numFmtId="3" fontId="0" fillId="0" borderId="11" xfId="56" applyNumberFormat="1" applyBorder="1" applyAlignment="1">
      <alignment vertical="center"/>
      <protection/>
    </xf>
    <xf numFmtId="3" fontId="0" fillId="0" borderId="10" xfId="56" applyNumberFormat="1" applyBorder="1" applyAlignment="1">
      <alignment vertical="center"/>
      <protection/>
    </xf>
    <xf numFmtId="0" fontId="59" fillId="0" borderId="0" xfId="56" applyFont="1" applyAlignment="1">
      <alignment vertical="center"/>
      <protection/>
    </xf>
    <xf numFmtId="0" fontId="1" fillId="0" borderId="0" xfId="56" applyFont="1">
      <alignment/>
      <protection/>
    </xf>
    <xf numFmtId="0" fontId="57" fillId="0" borderId="80" xfId="52" applyFont="1" applyBorder="1" applyAlignment="1">
      <alignment horizontal="center" vertical="center" wrapText="1"/>
      <protection/>
    </xf>
    <xf numFmtId="0" fontId="57" fillId="0" borderId="81" xfId="52" applyFont="1" applyBorder="1" applyAlignment="1">
      <alignment horizontal="center" vertical="center" wrapText="1"/>
      <protection/>
    </xf>
    <xf numFmtId="49" fontId="1" fillId="0" borderId="81" xfId="52" applyNumberFormat="1" applyFont="1" applyBorder="1" applyAlignment="1">
      <alignment horizontal="center" vertical="center" wrapText="1"/>
      <protection/>
    </xf>
    <xf numFmtId="0" fontId="33" fillId="0" borderId="82" xfId="52" applyFont="1" applyBorder="1" applyAlignment="1">
      <alignment horizontal="center" vertical="center" wrapText="1"/>
      <protection/>
    </xf>
    <xf numFmtId="0" fontId="1" fillId="0" borderId="83" xfId="52" applyBorder="1" applyAlignment="1">
      <alignment horizontal="center" vertical="center" wrapText="1"/>
      <protection/>
    </xf>
    <xf numFmtId="0" fontId="1" fillId="0" borderId="84" xfId="52" applyBorder="1" applyAlignment="1">
      <alignment horizontal="center" vertical="center"/>
      <protection/>
    </xf>
    <xf numFmtId="3" fontId="56" fillId="0" borderId="85" xfId="52" applyNumberFormat="1" applyFont="1" applyBorder="1" applyAlignment="1">
      <alignment horizontal="center" vertical="center" wrapText="1"/>
      <protection/>
    </xf>
    <xf numFmtId="3" fontId="1" fillId="0" borderId="86" xfId="52" applyNumberFormat="1" applyBorder="1" applyAlignment="1">
      <alignment horizontal="center" vertical="center" wrapText="1"/>
      <protection/>
    </xf>
    <xf numFmtId="0" fontId="54" fillId="0" borderId="87" xfId="52" applyFont="1" applyBorder="1" applyAlignment="1">
      <alignment vertical="center" wrapText="1"/>
      <protection/>
    </xf>
    <xf numFmtId="3" fontId="56" fillId="0" borderId="88" xfId="52" applyNumberFormat="1" applyFont="1" applyBorder="1" applyAlignment="1">
      <alignment horizontal="center" vertical="center" wrapText="1"/>
      <protection/>
    </xf>
    <xf numFmtId="3" fontId="56" fillId="0" borderId="89" xfId="52" applyNumberFormat="1" applyFont="1" applyBorder="1" applyAlignment="1">
      <alignment horizontal="center" vertical="center" wrapText="1"/>
      <protection/>
    </xf>
    <xf numFmtId="3" fontId="56" fillId="0" borderId="90" xfId="52" applyNumberFormat="1" applyFont="1" applyBorder="1" applyAlignment="1">
      <alignment horizontal="center" vertical="center" wrapText="1"/>
      <protection/>
    </xf>
    <xf numFmtId="0" fontId="54" fillId="0" borderId="91" xfId="52" applyFont="1" applyBorder="1" applyAlignment="1">
      <alignment vertical="center" wrapText="1"/>
      <protection/>
    </xf>
    <xf numFmtId="3" fontId="1" fillId="0" borderId="41" xfId="52" applyNumberFormat="1" applyBorder="1" applyAlignment="1">
      <alignment horizontal="center" vertical="center"/>
      <protection/>
    </xf>
    <xf numFmtId="3" fontId="56" fillId="0" borderId="92" xfId="52" applyNumberFormat="1" applyFont="1" applyBorder="1" applyAlignment="1">
      <alignment horizontal="center" vertical="center" wrapText="1"/>
      <protection/>
    </xf>
    <xf numFmtId="3" fontId="1" fillId="0" borderId="67" xfId="52" applyNumberFormat="1" applyBorder="1" applyAlignment="1">
      <alignment horizontal="center" vertical="center"/>
      <protection/>
    </xf>
    <xf numFmtId="3" fontId="56" fillId="0" borderId="93" xfId="52" applyNumberFormat="1" applyFont="1" applyBorder="1" applyAlignment="1">
      <alignment horizontal="center" vertical="center" wrapText="1"/>
      <protection/>
    </xf>
    <xf numFmtId="0" fontId="1" fillId="0" borderId="94" xfId="52" applyBorder="1" applyAlignment="1">
      <alignment horizontal="center" vertical="center"/>
      <protection/>
    </xf>
    <xf numFmtId="0" fontId="1" fillId="0" borderId="95" xfId="52" applyFont="1" applyBorder="1" applyAlignment="1">
      <alignment horizontal="center" vertical="center"/>
      <protection/>
    </xf>
    <xf numFmtId="3" fontId="1" fillId="0" borderId="95" xfId="52" applyNumberFormat="1" applyBorder="1" applyAlignment="1">
      <alignment horizontal="center" vertical="center"/>
      <protection/>
    </xf>
    <xf numFmtId="0" fontId="54" fillId="0" borderId="95" xfId="52" applyFont="1" applyBorder="1" applyAlignment="1">
      <alignment vertical="center" wrapText="1"/>
      <protection/>
    </xf>
    <xf numFmtId="3" fontId="56" fillId="0" borderId="82" xfId="52" applyNumberFormat="1" applyFont="1" applyBorder="1" applyAlignment="1">
      <alignment horizontal="center" vertical="center" wrapText="1"/>
      <protection/>
    </xf>
    <xf numFmtId="3" fontId="1" fillId="0" borderId="86" xfId="52" applyNumberFormat="1" applyBorder="1" applyAlignment="1">
      <alignment vertical="center"/>
      <protection/>
    </xf>
    <xf numFmtId="0" fontId="54" fillId="0" borderId="96" xfId="52" applyFont="1" applyBorder="1" applyAlignment="1">
      <alignment vertical="center" wrapText="1"/>
      <protection/>
    </xf>
    <xf numFmtId="3" fontId="1" fillId="0" borderId="97" xfId="52" applyNumberFormat="1" applyBorder="1" applyAlignment="1">
      <alignment horizontal="center" vertical="center"/>
      <protection/>
    </xf>
    <xf numFmtId="49" fontId="1" fillId="0" borderId="58" xfId="52" applyNumberFormat="1" applyBorder="1" applyAlignment="1">
      <alignment horizontal="center" vertical="center"/>
      <protection/>
    </xf>
    <xf numFmtId="49" fontId="1" fillId="0" borderId="58" xfId="52" applyNumberFormat="1" applyFont="1" applyBorder="1" applyAlignment="1">
      <alignment horizontal="center" vertical="center"/>
      <protection/>
    </xf>
    <xf numFmtId="0" fontId="1" fillId="0" borderId="97" xfId="52" applyBorder="1" applyAlignment="1">
      <alignment horizontal="center" vertical="center"/>
      <protection/>
    </xf>
    <xf numFmtId="49" fontId="1" fillId="0" borderId="97" xfId="52" applyNumberFormat="1" applyBorder="1" applyAlignment="1">
      <alignment horizontal="center" vertical="center"/>
      <protection/>
    </xf>
    <xf numFmtId="0" fontId="56" fillId="0" borderId="95" xfId="52" applyFont="1" applyBorder="1" applyAlignment="1">
      <alignment horizontal="center" vertical="center"/>
      <protection/>
    </xf>
    <xf numFmtId="3" fontId="56" fillId="0" borderId="95" xfId="52" applyNumberFormat="1" applyFont="1" applyBorder="1" applyAlignment="1">
      <alignment horizontal="center" vertical="center"/>
      <protection/>
    </xf>
    <xf numFmtId="3" fontId="56" fillId="0" borderId="98" xfId="52" applyNumberFormat="1" applyFont="1" applyBorder="1" applyAlignment="1">
      <alignment horizontal="center" vertical="center"/>
      <protection/>
    </xf>
    <xf numFmtId="0" fontId="69" fillId="0" borderId="0" xfId="52" applyFont="1" applyBorder="1" applyAlignment="1">
      <alignment vertical="top"/>
      <protection/>
    </xf>
    <xf numFmtId="0" fontId="69" fillId="0" borderId="99" xfId="52" applyFont="1" applyBorder="1" applyAlignment="1">
      <alignment vertical="top"/>
      <protection/>
    </xf>
    <xf numFmtId="4" fontId="1" fillId="0" borderId="100" xfId="53" applyNumberFormat="1" applyFont="1" applyBorder="1" applyAlignment="1">
      <alignment horizontal="right" vertical="center" wrapText="1"/>
      <protection/>
    </xf>
    <xf numFmtId="4" fontId="0" fillId="0" borderId="101" xfId="42" applyNumberFormat="1" applyFont="1" applyFill="1" applyBorder="1" applyAlignment="1" applyProtection="1">
      <alignment horizontal="right" vertical="center"/>
      <protection/>
    </xf>
    <xf numFmtId="4" fontId="1" fillId="0" borderId="102" xfId="42" applyNumberFormat="1" applyFont="1" applyFill="1" applyBorder="1" applyAlignment="1" applyProtection="1">
      <alignment horizontal="center" vertical="center"/>
      <protection/>
    </xf>
    <xf numFmtId="0" fontId="56" fillId="20" borderId="103" xfId="53" applyFont="1" applyFill="1" applyBorder="1" applyAlignment="1">
      <alignment horizontal="center" vertical="center"/>
      <protection/>
    </xf>
    <xf numFmtId="0" fontId="38" fillId="20" borderId="104" xfId="53" applyFont="1" applyFill="1" applyBorder="1" applyAlignment="1">
      <alignment horizontal="center" vertical="center"/>
      <protection/>
    </xf>
    <xf numFmtId="0" fontId="38" fillId="20" borderId="104" xfId="53" applyFont="1" applyFill="1" applyBorder="1" applyAlignment="1">
      <alignment horizontal="center" vertical="center" wrapText="1"/>
      <protection/>
    </xf>
    <xf numFmtId="0" fontId="38" fillId="20" borderId="105" xfId="53" applyFont="1" applyFill="1" applyBorder="1" applyAlignment="1">
      <alignment horizontal="center" vertical="center"/>
      <protection/>
    </xf>
    <xf numFmtId="4" fontId="1" fillId="6" borderId="106" xfId="42" applyNumberFormat="1" applyFont="1" applyFill="1" applyBorder="1" applyAlignment="1" applyProtection="1">
      <alignment horizontal="center" vertical="center"/>
      <protection/>
    </xf>
    <xf numFmtId="49" fontId="56" fillId="0" borderId="107" xfId="53" applyNumberFormat="1" applyFont="1" applyBorder="1" applyAlignment="1">
      <alignment horizontal="center" vertical="center"/>
      <protection/>
    </xf>
    <xf numFmtId="4" fontId="1" fillId="0" borderId="108" xfId="42" applyNumberFormat="1" applyFont="1" applyFill="1" applyBorder="1" applyAlignment="1" applyProtection="1">
      <alignment horizontal="center" vertical="center"/>
      <protection/>
    </xf>
    <xf numFmtId="4" fontId="62" fillId="0" borderId="109" xfId="42" applyNumberFormat="1" applyFont="1" applyFill="1" applyBorder="1" applyAlignment="1" applyProtection="1">
      <alignment horizontal="center" vertical="center"/>
      <protection/>
    </xf>
    <xf numFmtId="49" fontId="1" fillId="0" borderId="93" xfId="53" applyNumberFormat="1" applyBorder="1" applyAlignment="1">
      <alignment horizontal="center" vertical="center"/>
      <protection/>
    </xf>
    <xf numFmtId="4" fontId="1" fillId="0" borderId="109" xfId="42" applyNumberFormat="1" applyFont="1" applyFill="1" applyBorder="1" applyAlignment="1" applyProtection="1">
      <alignment horizontal="center" vertical="center"/>
      <protection/>
    </xf>
    <xf numFmtId="4" fontId="1" fillId="0" borderId="110" xfId="42" applyNumberFormat="1" applyFont="1" applyFill="1" applyBorder="1" applyAlignment="1" applyProtection="1">
      <alignment horizontal="center" vertical="center"/>
      <protection/>
    </xf>
    <xf numFmtId="4" fontId="1" fillId="0" borderId="111" xfId="42" applyNumberFormat="1" applyFont="1" applyFill="1" applyBorder="1" applyAlignment="1" applyProtection="1">
      <alignment horizontal="center" vertical="center"/>
      <protection/>
    </xf>
    <xf numFmtId="49" fontId="1" fillId="0" borderId="112" xfId="53" applyNumberFormat="1" applyBorder="1" applyAlignment="1">
      <alignment horizontal="center" vertical="center"/>
      <protection/>
    </xf>
    <xf numFmtId="4" fontId="61" fillId="6" borderId="113" xfId="42" applyNumberFormat="1" applyFont="1" applyFill="1" applyBorder="1" applyAlignment="1" applyProtection="1">
      <alignment horizontal="center" vertical="center"/>
      <protection/>
    </xf>
    <xf numFmtId="4" fontId="56" fillId="0" borderId="114" xfId="42" applyNumberFormat="1" applyFont="1" applyFill="1" applyBorder="1" applyAlignment="1" applyProtection="1">
      <alignment horizontal="center" vertical="center"/>
      <protection/>
    </xf>
    <xf numFmtId="4" fontId="1" fillId="0" borderId="115" xfId="42" applyNumberFormat="1" applyFont="1" applyFill="1" applyBorder="1" applyAlignment="1" applyProtection="1">
      <alignment horizontal="center" vertical="center"/>
      <protection/>
    </xf>
    <xf numFmtId="4" fontId="1" fillId="0" borderId="116" xfId="42" applyNumberFormat="1" applyFont="1" applyFill="1" applyBorder="1" applyAlignment="1" applyProtection="1">
      <alignment horizontal="center" vertical="center"/>
      <protection/>
    </xf>
    <xf numFmtId="4" fontId="62" fillId="0" borderId="114" xfId="42" applyNumberFormat="1" applyFont="1" applyFill="1" applyBorder="1" applyAlignment="1" applyProtection="1">
      <alignment horizontal="center" vertical="center"/>
      <protection/>
    </xf>
    <xf numFmtId="0" fontId="56" fillId="0" borderId="117" xfId="53" applyNumberFormat="1" applyFont="1" applyBorder="1" applyAlignment="1">
      <alignment horizontal="center" vertical="center" wrapText="1"/>
      <protection/>
    </xf>
    <xf numFmtId="4" fontId="35" fillId="0" borderId="117" xfId="42" applyNumberFormat="1" applyFont="1" applyFill="1" applyBorder="1" applyAlignment="1" applyProtection="1">
      <alignment horizontal="center" vertical="center"/>
      <protection/>
    </xf>
    <xf numFmtId="4" fontId="35" fillId="0" borderId="118" xfId="42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left" vertical="center" wrapText="1"/>
    </xf>
    <xf numFmtId="0" fontId="38" fillId="20" borderId="119" xfId="0" applyFont="1" applyFill="1" applyBorder="1" applyAlignment="1">
      <alignment horizontal="center" vertical="center"/>
    </xf>
    <xf numFmtId="0" fontId="38" fillId="20" borderId="120" xfId="0" applyFont="1" applyFill="1" applyBorder="1" applyAlignment="1">
      <alignment horizontal="center" vertical="center"/>
    </xf>
    <xf numFmtId="0" fontId="38" fillId="20" borderId="121" xfId="0" applyFont="1" applyFill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3" fontId="38" fillId="0" borderId="114" xfId="0" applyNumberFormat="1" applyFont="1" applyBorder="1" applyAlignment="1">
      <alignment horizontal="center" vertical="center"/>
    </xf>
    <xf numFmtId="0" fontId="38" fillId="0" borderId="122" xfId="0" applyFont="1" applyBorder="1" applyAlignment="1">
      <alignment horizontal="center" vertical="center"/>
    </xf>
    <xf numFmtId="3" fontId="59" fillId="0" borderId="123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3" fontId="0" fillId="0" borderId="125" xfId="0" applyNumberFormat="1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3" fontId="0" fillId="0" borderId="127" xfId="0" applyNumberFormat="1" applyFont="1" applyBorder="1" applyAlignment="1">
      <alignment horizontal="center" vertical="center"/>
    </xf>
    <xf numFmtId="0" fontId="38" fillId="0" borderId="128" xfId="0" applyFont="1" applyBorder="1" applyAlignment="1">
      <alignment horizontal="center" vertical="center"/>
    </xf>
    <xf numFmtId="3" fontId="59" fillId="0" borderId="129" xfId="0" applyNumberFormat="1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3" fontId="0" fillId="0" borderId="123" xfId="0" applyNumberFormat="1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38" fillId="0" borderId="131" xfId="0" applyFont="1" applyBorder="1" applyAlignment="1">
      <alignment horizontal="left" vertical="center" wrapText="1"/>
    </xf>
    <xf numFmtId="3" fontId="0" fillId="0" borderId="132" xfId="0" applyNumberFormat="1" applyFont="1" applyBorder="1" applyAlignment="1">
      <alignment horizontal="center" vertical="center"/>
    </xf>
    <xf numFmtId="0" fontId="38" fillId="0" borderId="78" xfId="0" applyFont="1" applyBorder="1" applyAlignment="1">
      <alignment horizontal="left" vertical="center" wrapText="1"/>
    </xf>
    <xf numFmtId="0" fontId="1" fillId="0" borderId="25" xfId="59" applyBorder="1" applyAlignment="1">
      <alignment horizontal="center" vertical="center"/>
      <protection/>
    </xf>
    <xf numFmtId="165" fontId="1" fillId="0" borderId="133" xfId="42" applyNumberFormat="1" applyFont="1" applyFill="1" applyBorder="1" applyAlignment="1" applyProtection="1">
      <alignment/>
      <protection/>
    </xf>
    <xf numFmtId="0" fontId="0" fillId="0" borderId="134" xfId="54" applyFont="1" applyBorder="1" applyAlignment="1">
      <alignment horizontal="left" vertical="center" wrapText="1"/>
      <protection/>
    </xf>
    <xf numFmtId="3" fontId="43" fillId="0" borderId="10" xfId="57" applyNumberFormat="1" applyFont="1" applyFill="1" applyBorder="1" applyAlignment="1">
      <alignment horizontal="center" vertical="center" wrapText="1"/>
      <protection/>
    </xf>
    <xf numFmtId="0" fontId="1" fillId="0" borderId="135" xfId="57" applyFont="1" applyFill="1" applyBorder="1" applyAlignment="1">
      <alignment horizontal="center" vertical="center" wrapText="1"/>
      <protection/>
    </xf>
    <xf numFmtId="3" fontId="1" fillId="0" borderId="136" xfId="57" applyNumberFormat="1" applyFont="1" applyFill="1" applyBorder="1" applyAlignment="1">
      <alignment horizontal="center" vertical="center" wrapText="1"/>
      <protection/>
    </xf>
    <xf numFmtId="0" fontId="35" fillId="0" borderId="137" xfId="55" applyFont="1" applyFill="1" applyBorder="1" applyAlignment="1">
      <alignment horizontal="center" vertical="center" wrapText="1"/>
      <protection/>
    </xf>
    <xf numFmtId="0" fontId="41" fillId="0" borderId="44" xfId="57" applyFont="1" applyFill="1" applyBorder="1" applyAlignment="1">
      <alignment horizontal="center" vertical="center" wrapText="1"/>
      <protection/>
    </xf>
    <xf numFmtId="0" fontId="41" fillId="0" borderId="35" xfId="57" applyFont="1" applyFill="1" applyBorder="1" applyAlignment="1">
      <alignment horizontal="center" vertical="center" wrapText="1"/>
      <protection/>
    </xf>
    <xf numFmtId="0" fontId="1" fillId="0" borderId="23" xfId="57" applyFont="1" applyFill="1" applyBorder="1" applyAlignment="1">
      <alignment vertical="center" wrapText="1"/>
      <protection/>
    </xf>
    <xf numFmtId="3" fontId="42" fillId="0" borderId="23" xfId="58" applyNumberFormat="1" applyFont="1" applyFill="1" applyBorder="1" applyAlignment="1">
      <alignment vertical="center" wrapText="1"/>
      <protection/>
    </xf>
    <xf numFmtId="0" fontId="1" fillId="0" borderId="138" xfId="58" applyFont="1" applyFill="1" applyBorder="1" applyAlignment="1">
      <alignment horizontal="center" vertical="center" wrapText="1"/>
      <protection/>
    </xf>
    <xf numFmtId="3" fontId="42" fillId="0" borderId="23" xfId="57" applyNumberFormat="1" applyFont="1" applyFill="1" applyBorder="1" applyAlignment="1">
      <alignment vertical="center" wrapText="1"/>
      <protection/>
    </xf>
    <xf numFmtId="3" fontId="42" fillId="0" borderId="30" xfId="57" applyNumberFormat="1" applyFont="1" applyFill="1" applyBorder="1" applyAlignment="1">
      <alignment vertical="center" wrapText="1"/>
      <protection/>
    </xf>
    <xf numFmtId="3" fontId="42" fillId="0" borderId="139" xfId="57" applyNumberFormat="1" applyFont="1" applyFill="1" applyBorder="1" applyAlignment="1">
      <alignment vertical="center" wrapText="1"/>
      <protection/>
    </xf>
    <xf numFmtId="3" fontId="43" fillId="0" borderId="135" xfId="57" applyNumberFormat="1" applyFont="1" applyFill="1" applyBorder="1" applyAlignment="1">
      <alignment vertical="center" wrapText="1"/>
      <protection/>
    </xf>
    <xf numFmtId="3" fontId="43" fillId="0" borderId="35" xfId="57" applyNumberFormat="1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9" fillId="0" borderId="11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35" fillId="0" borderId="137" xfId="57" applyFont="1" applyFill="1" applyBorder="1" applyAlignment="1">
      <alignment horizontal="center" vertical="center" wrapText="1"/>
      <protection/>
    </xf>
    <xf numFmtId="0" fontId="42" fillId="0" borderId="140" xfId="57" applyFont="1" applyFill="1" applyBorder="1" applyAlignment="1">
      <alignment horizontal="left" vertical="center" wrapText="1"/>
      <protection/>
    </xf>
    <xf numFmtId="3" fontId="1" fillId="0" borderId="135" xfId="57" applyNumberFormat="1" applyFont="1" applyFill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35" fillId="0" borderId="141" xfId="57" applyFont="1" applyFill="1" applyBorder="1" applyAlignment="1">
      <alignment horizontal="center" vertical="center" wrapText="1"/>
      <protection/>
    </xf>
    <xf numFmtId="0" fontId="35" fillId="0" borderId="142" xfId="57" applyFont="1" applyFill="1" applyBorder="1" applyAlignment="1">
      <alignment horizontal="center" vertical="center" wrapText="1"/>
      <protection/>
    </xf>
    <xf numFmtId="0" fontId="35" fillId="0" borderId="76" xfId="57" applyFont="1" applyFill="1" applyBorder="1" applyAlignment="1">
      <alignment horizontal="center" vertical="center" wrapText="1"/>
      <protection/>
    </xf>
    <xf numFmtId="0" fontId="36" fillId="0" borderId="138" xfId="57" applyFont="1" applyFill="1" applyBorder="1" applyAlignment="1">
      <alignment horizontal="center" vertical="center" wrapText="1"/>
      <protection/>
    </xf>
    <xf numFmtId="0" fontId="37" fillId="0" borderId="11" xfId="57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3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left" vertical="top" wrapText="1"/>
      <protection locked="0"/>
    </xf>
    <xf numFmtId="49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43" xfId="55" applyFont="1" applyFill="1" applyBorder="1" applyAlignment="1">
      <alignment horizontal="left" vertical="center" wrapText="1"/>
      <protection/>
    </xf>
    <xf numFmtId="3" fontId="1" fillId="0" borderId="31" xfId="57" applyNumberFormat="1" applyFont="1" applyFill="1" applyBorder="1" applyAlignment="1">
      <alignment horizontal="center" vertical="center" wrapText="1"/>
      <protection/>
    </xf>
    <xf numFmtId="0" fontId="35" fillId="20" borderId="141" xfId="57" applyFont="1" applyFill="1" applyBorder="1" applyAlignment="1">
      <alignment horizontal="center" vertical="center" wrapText="1"/>
      <protection/>
    </xf>
    <xf numFmtId="0" fontId="35" fillId="20" borderId="142" xfId="57" applyFont="1" applyFill="1" applyBorder="1" applyAlignment="1">
      <alignment horizontal="center" vertical="center" wrapText="1"/>
      <protection/>
    </xf>
    <xf numFmtId="0" fontId="35" fillId="20" borderId="76" xfId="57" applyFont="1" applyFill="1" applyBorder="1" applyAlignment="1">
      <alignment horizontal="center" vertical="center" wrapText="1"/>
      <protection/>
    </xf>
    <xf numFmtId="0" fontId="35" fillId="20" borderId="11" xfId="57" applyFont="1" applyFill="1" applyBorder="1" applyAlignment="1">
      <alignment horizontal="center" vertical="center" wrapText="1"/>
      <protection/>
    </xf>
    <xf numFmtId="0" fontId="35" fillId="20" borderId="10" xfId="57" applyFont="1" applyFill="1" applyBorder="1" applyAlignment="1">
      <alignment horizontal="center" vertical="center" wrapText="1"/>
      <protection/>
    </xf>
    <xf numFmtId="0" fontId="38" fillId="20" borderId="11" xfId="57" applyFont="1" applyFill="1" applyBorder="1" applyAlignment="1">
      <alignment horizontal="center" vertical="center" wrapText="1"/>
      <protection/>
    </xf>
    <xf numFmtId="0" fontId="38" fillId="20" borderId="10" xfId="57" applyFont="1" applyFill="1" applyBorder="1" applyAlignment="1">
      <alignment horizontal="center" vertical="center" wrapText="1"/>
      <protection/>
    </xf>
    <xf numFmtId="0" fontId="42" fillId="0" borderId="140" xfId="58" applyFont="1" applyFill="1" applyBorder="1" applyAlignment="1">
      <alignment horizontal="left" vertical="center" wrapText="1"/>
      <protection/>
    </xf>
    <xf numFmtId="0" fontId="42" fillId="0" borderId="143" xfId="57" applyFont="1" applyFill="1" applyBorder="1" applyAlignment="1">
      <alignment horizontal="left" vertical="center" wrapText="1"/>
      <protection/>
    </xf>
    <xf numFmtId="3" fontId="1" fillId="0" borderId="35" xfId="57" applyNumberFormat="1" applyFont="1" applyFill="1" applyBorder="1" applyAlignment="1">
      <alignment vertical="center" wrapText="1"/>
      <protection/>
    </xf>
    <xf numFmtId="3" fontId="1" fillId="0" borderId="45" xfId="57" applyNumberFormat="1" applyFont="1" applyFill="1" applyBorder="1" applyAlignment="1">
      <alignment horizontal="center" vertical="center" wrapText="1"/>
      <protection/>
    </xf>
    <xf numFmtId="0" fontId="42" fillId="0" borderId="144" xfId="55" applyFont="1" applyFill="1" applyBorder="1" applyAlignment="1">
      <alignment horizontal="left" vertical="center" wrapText="1"/>
      <protection/>
    </xf>
    <xf numFmtId="0" fontId="1" fillId="0" borderId="31" xfId="57" applyFont="1" applyFill="1" applyBorder="1" applyAlignment="1">
      <alignment horizontal="center" vertical="center" wrapText="1"/>
      <protection/>
    </xf>
    <xf numFmtId="0" fontId="42" fillId="0" borderId="144" xfId="57" applyFont="1" applyFill="1" applyBorder="1" applyAlignment="1">
      <alignment horizontal="left" vertical="center" wrapText="1"/>
      <protection/>
    </xf>
    <xf numFmtId="0" fontId="42" fillId="0" borderId="145" xfId="57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 wrapText="1"/>
    </xf>
    <xf numFmtId="3" fontId="56" fillId="0" borderId="55" xfId="52" applyNumberFormat="1" applyFont="1" applyBorder="1" applyAlignment="1">
      <alignment horizontal="center" vertical="center"/>
      <protection/>
    </xf>
    <xf numFmtId="3" fontId="56" fillId="0" borderId="146" xfId="52" applyNumberFormat="1" applyFont="1" applyBorder="1" applyAlignment="1">
      <alignment horizontal="center" vertical="center"/>
      <protection/>
    </xf>
    <xf numFmtId="3" fontId="1" fillId="0" borderId="147" xfId="52" applyNumberFormat="1" applyBorder="1" applyAlignment="1">
      <alignment horizontal="center" vertical="center"/>
      <protection/>
    </xf>
    <xf numFmtId="0" fontId="1" fillId="0" borderId="148" xfId="52" applyBorder="1" applyAlignment="1">
      <alignment horizontal="center" vertical="center"/>
      <protection/>
    </xf>
    <xf numFmtId="0" fontId="1" fillId="0" borderId="149" xfId="52" applyBorder="1" applyAlignment="1">
      <alignment horizontal="center" vertical="center"/>
      <protection/>
    </xf>
    <xf numFmtId="3" fontId="1" fillId="0" borderId="148" xfId="52" applyNumberFormat="1" applyBorder="1" applyAlignment="1">
      <alignment horizontal="center" vertical="center"/>
      <protection/>
    </xf>
    <xf numFmtId="3" fontId="1" fillId="0" borderId="149" xfId="52" applyNumberFormat="1" applyBorder="1" applyAlignment="1">
      <alignment horizontal="center" vertical="center"/>
      <protection/>
    </xf>
    <xf numFmtId="3" fontId="1" fillId="0" borderId="86" xfId="52" applyNumberFormat="1" applyBorder="1" applyAlignment="1">
      <alignment horizontal="center" vertical="center"/>
      <protection/>
    </xf>
    <xf numFmtId="0" fontId="1" fillId="0" borderId="86" xfId="52" applyBorder="1" applyAlignment="1">
      <alignment horizontal="center" vertical="center"/>
      <protection/>
    </xf>
    <xf numFmtId="3" fontId="1" fillId="0" borderId="150" xfId="52" applyNumberFormat="1" applyBorder="1" applyAlignment="1">
      <alignment horizontal="center" vertical="center"/>
      <protection/>
    </xf>
    <xf numFmtId="0" fontId="1" fillId="0" borderId="84" xfId="52" applyBorder="1" applyAlignment="1">
      <alignment horizontal="center" vertical="center"/>
      <protection/>
    </xf>
    <xf numFmtId="0" fontId="1" fillId="0" borderId="55" xfId="52" applyBorder="1" applyAlignment="1">
      <alignment horizontal="center" vertical="center"/>
      <protection/>
    </xf>
    <xf numFmtId="3" fontId="1" fillId="0" borderId="55" xfId="52" applyNumberFormat="1" applyBorder="1" applyAlignment="1">
      <alignment horizontal="center" vertical="center"/>
      <protection/>
    </xf>
    <xf numFmtId="0" fontId="1" fillId="0" borderId="151" xfId="52" applyBorder="1" applyAlignment="1">
      <alignment horizontal="center" vertical="center"/>
      <protection/>
    </xf>
    <xf numFmtId="0" fontId="1" fillId="0" borderId="61" xfId="52" applyBorder="1" applyAlignment="1">
      <alignment horizontal="center" vertical="center"/>
      <protection/>
    </xf>
    <xf numFmtId="3" fontId="1" fillId="0" borderId="61" xfId="52" applyNumberFormat="1" applyBorder="1" applyAlignment="1">
      <alignment horizontal="center" vertical="center"/>
      <protection/>
    </xf>
    <xf numFmtId="0" fontId="1" fillId="0" borderId="152" xfId="52" applyBorder="1" applyAlignment="1">
      <alignment horizontal="center" vertical="center"/>
      <protection/>
    </xf>
    <xf numFmtId="0" fontId="1" fillId="0" borderId="153" xfId="52" applyBorder="1" applyAlignment="1">
      <alignment horizontal="center" vertical="center"/>
      <protection/>
    </xf>
    <xf numFmtId="0" fontId="1" fillId="0" borderId="57" xfId="52" applyFont="1" applyBorder="1" applyAlignment="1">
      <alignment horizontal="center" vertical="center"/>
      <protection/>
    </xf>
    <xf numFmtId="0" fontId="1" fillId="0" borderId="60" xfId="52" applyBorder="1" applyAlignment="1">
      <alignment horizontal="center" vertical="center"/>
      <protection/>
    </xf>
    <xf numFmtId="3" fontId="1" fillId="0" borderId="57" xfId="52" applyNumberFormat="1" applyBorder="1" applyAlignment="1">
      <alignment horizontal="center" vertical="center"/>
      <protection/>
    </xf>
    <xf numFmtId="3" fontId="1" fillId="0" borderId="60" xfId="52" applyNumberFormat="1" applyBorder="1" applyAlignment="1">
      <alignment horizontal="center" vertical="center"/>
      <protection/>
    </xf>
    <xf numFmtId="3" fontId="1" fillId="0" borderId="154" xfId="52" applyNumberFormat="1" applyBorder="1" applyAlignment="1">
      <alignment horizontal="center" vertical="center"/>
      <protection/>
    </xf>
    <xf numFmtId="0" fontId="1" fillId="0" borderId="55" xfId="52" applyFont="1" applyBorder="1" applyAlignment="1">
      <alignment horizontal="center" vertical="center" wrapText="1"/>
      <protection/>
    </xf>
    <xf numFmtId="3" fontId="56" fillId="0" borderId="155" xfId="52" applyNumberFormat="1" applyFont="1" applyBorder="1" applyAlignment="1">
      <alignment horizontal="center" vertical="center"/>
      <protection/>
    </xf>
    <xf numFmtId="3" fontId="56" fillId="0" borderId="156" xfId="52" applyNumberFormat="1" applyFont="1" applyBorder="1" applyAlignment="1">
      <alignment horizontal="center" vertical="center"/>
      <protection/>
    </xf>
    <xf numFmtId="0" fontId="35" fillId="0" borderId="0" xfId="52" applyFont="1" applyBorder="1" applyAlignment="1">
      <alignment horizontal="center" vertical="center" wrapText="1"/>
      <protection/>
    </xf>
    <xf numFmtId="0" fontId="57" fillId="0" borderId="84" xfId="52" applyFont="1" applyBorder="1" applyAlignment="1">
      <alignment horizontal="center" vertical="center" wrapText="1"/>
      <protection/>
    </xf>
    <xf numFmtId="0" fontId="57" fillId="0" borderId="55" xfId="52" applyFont="1" applyBorder="1" applyAlignment="1">
      <alignment horizontal="center" vertical="center" wrapText="1"/>
      <protection/>
    </xf>
    <xf numFmtId="0" fontId="57" fillId="0" borderId="157" xfId="52" applyFont="1" applyBorder="1" applyAlignment="1">
      <alignment horizontal="center" vertical="center" wrapText="1"/>
      <protection/>
    </xf>
    <xf numFmtId="0" fontId="57" fillId="0" borderId="146" xfId="52" applyFont="1" applyBorder="1" applyAlignment="1">
      <alignment horizontal="center" vertical="center" wrapText="1"/>
      <protection/>
    </xf>
    <xf numFmtId="3" fontId="1" fillId="0" borderId="146" xfId="52" applyNumberFormat="1" applyBorder="1" applyAlignment="1">
      <alignment horizontal="center" vertical="center"/>
      <protection/>
    </xf>
    <xf numFmtId="0" fontId="56" fillId="0" borderId="47" xfId="52" applyFont="1" applyBorder="1" applyAlignment="1">
      <alignment horizontal="right" vertical="center"/>
      <protection/>
    </xf>
    <xf numFmtId="0" fontId="56" fillId="0" borderId="158" xfId="52" applyFont="1" applyBorder="1" applyAlignment="1">
      <alignment horizontal="right" vertical="center"/>
      <protection/>
    </xf>
    <xf numFmtId="0" fontId="69" fillId="0" borderId="0" xfId="52" applyFont="1" applyBorder="1" applyAlignment="1">
      <alignment horizontal="center" vertical="top"/>
      <protection/>
    </xf>
    <xf numFmtId="3" fontId="56" fillId="0" borderId="47" xfId="52" applyNumberFormat="1" applyFont="1" applyBorder="1" applyAlignment="1">
      <alignment horizontal="center" vertical="center"/>
      <protection/>
    </xf>
    <xf numFmtId="3" fontId="56" fillId="0" borderId="158" xfId="52" applyNumberFormat="1" applyFont="1" applyBorder="1" applyAlignment="1">
      <alignment horizontal="center" vertical="center"/>
      <protection/>
    </xf>
    <xf numFmtId="0" fontId="51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0" fillId="0" borderId="0" xfId="59" applyFont="1" applyBorder="1" applyAlignment="1">
      <alignment horizontal="center"/>
      <protection/>
    </xf>
    <xf numFmtId="0" fontId="60" fillId="0" borderId="0" xfId="59" applyFont="1" applyBorder="1" applyAlignment="1">
      <alignment horizontal="center" wrapText="1"/>
      <protection/>
    </xf>
    <xf numFmtId="0" fontId="35" fillId="20" borderId="10" xfId="59" applyFont="1" applyFill="1" applyBorder="1" applyAlignment="1">
      <alignment horizontal="center"/>
      <protection/>
    </xf>
    <xf numFmtId="0" fontId="35" fillId="0" borderId="159" xfId="59" applyFont="1" applyBorder="1" applyAlignment="1">
      <alignment horizontal="center" vertical="center"/>
      <protection/>
    </xf>
    <xf numFmtId="0" fontId="35" fillId="0" borderId="160" xfId="59" applyFont="1" applyBorder="1" applyAlignment="1">
      <alignment horizontal="center" vertical="center"/>
      <protection/>
    </xf>
    <xf numFmtId="0" fontId="35" fillId="20" borderId="10" xfId="59" applyFont="1" applyFill="1" applyBorder="1" applyAlignment="1">
      <alignment horizontal="center" vertical="center"/>
      <protection/>
    </xf>
    <xf numFmtId="0" fontId="35" fillId="0" borderId="137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left" vertical="center"/>
      <protection/>
    </xf>
    <xf numFmtId="0" fontId="50" fillId="0" borderId="0" xfId="53" applyFont="1" applyBorder="1" applyAlignment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1" fillId="6" borderId="161" xfId="53" applyFont="1" applyFill="1" applyBorder="1" applyAlignment="1">
      <alignment horizontal="center" vertical="center" wrapText="1"/>
      <protection/>
    </xf>
    <xf numFmtId="0" fontId="61" fillId="6" borderId="162" xfId="53" applyFont="1" applyFill="1" applyBorder="1" applyAlignment="1">
      <alignment horizontal="center" vertical="center" wrapText="1"/>
      <protection/>
    </xf>
    <xf numFmtId="0" fontId="61" fillId="6" borderId="107" xfId="53" applyFont="1" applyFill="1" applyBorder="1" applyAlignment="1">
      <alignment horizontal="center" vertical="center" wrapText="1"/>
      <protection/>
    </xf>
    <xf numFmtId="0" fontId="61" fillId="6" borderId="26" xfId="53" applyFont="1" applyFill="1" applyBorder="1" applyAlignment="1">
      <alignment horizontal="center" vertical="center" wrapText="1"/>
      <protection/>
    </xf>
    <xf numFmtId="0" fontId="35" fillId="0" borderId="163" xfId="53" applyFont="1" applyBorder="1" applyAlignment="1">
      <alignment horizontal="center" vertical="center"/>
      <protection/>
    </xf>
    <xf numFmtId="0" fontId="35" fillId="0" borderId="164" xfId="53" applyFont="1" applyBorder="1" applyAlignment="1">
      <alignment horizontal="center" vertical="center"/>
      <protection/>
    </xf>
    <xf numFmtId="0" fontId="1" fillId="0" borderId="0" xfId="53" applyBorder="1" applyAlignment="1">
      <alignment horizontal="left" wrapText="1"/>
      <protection/>
    </xf>
    <xf numFmtId="0" fontId="59" fillId="0" borderId="112" xfId="53" applyFont="1" applyBorder="1" applyAlignment="1">
      <alignment horizontal="center" vertical="center" wrapText="1"/>
      <protection/>
    </xf>
    <xf numFmtId="0" fontId="59" fillId="0" borderId="67" xfId="53" applyFont="1" applyBorder="1" applyAlignment="1">
      <alignment horizontal="center" vertical="center" wrapText="1"/>
      <protection/>
    </xf>
    <xf numFmtId="0" fontId="59" fillId="0" borderId="68" xfId="53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38" fillId="0" borderId="1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50" fillId="0" borderId="0" xfId="56" applyFont="1" applyBorder="1" applyAlignment="1">
      <alignment horizontal="center" vertical="center" wrapText="1"/>
      <protection/>
    </xf>
    <xf numFmtId="0" fontId="38" fillId="20" borderId="10" xfId="56" applyFont="1" applyFill="1" applyBorder="1" applyAlignment="1">
      <alignment horizontal="center" vertical="center"/>
      <protection/>
    </xf>
    <xf numFmtId="0" fontId="38" fillId="20" borderId="10" xfId="56" applyFont="1" applyFill="1" applyBorder="1" applyAlignment="1">
      <alignment horizontal="center" vertical="center" wrapText="1"/>
      <protection/>
    </xf>
    <xf numFmtId="0" fontId="59" fillId="0" borderId="10" xfId="56" applyFont="1" applyBorder="1" applyAlignment="1">
      <alignment horizontal="center" vertical="center"/>
      <protection/>
    </xf>
    <xf numFmtId="0" fontId="51" fillId="0" borderId="14" xfId="56" applyFont="1" applyBorder="1" applyAlignment="1">
      <alignment horizontal="center" vertical="center"/>
      <protection/>
    </xf>
    <xf numFmtId="0" fontId="59" fillId="0" borderId="10" xfId="56" applyFont="1" applyBorder="1" applyAlignment="1">
      <alignment horizontal="center" vertical="center" wrapText="1"/>
      <protection/>
    </xf>
    <xf numFmtId="4" fontId="35" fillId="0" borderId="165" xfId="42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 budżet-4" xfId="52"/>
    <cellStyle name="Normalny_Kopia zalaczniki" xfId="53"/>
    <cellStyle name="Normalny_PLAN 2011 (2)" xfId="54"/>
    <cellStyle name="Normalny_U15_Zal_budzet_2011" xfId="55"/>
    <cellStyle name="Normalny_Zał_budżet_252" xfId="56"/>
    <cellStyle name="Normalny_Zarz78_Zał1_Projekt załączników2008_U15_Zal_budzet_2011" xfId="57"/>
    <cellStyle name="Normalny_Zarz78_Zał1_Projekt załączników2008_U86_zm_budz" xfId="58"/>
    <cellStyle name="Normalny_Zeszyt2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L167"/>
  <sheetViews>
    <sheetView showRowColHeaders="0" workbookViewId="0" topLeftCell="A157">
      <selection activeCell="O130" sqref="O130"/>
    </sheetView>
  </sheetViews>
  <sheetFormatPr defaultColWidth="9.00390625" defaultRowHeight="12.75"/>
  <cols>
    <col min="1" max="1" width="6.00390625" style="1" customWidth="1"/>
    <col min="2" max="2" width="8.375" style="1" customWidth="1"/>
    <col min="3" max="3" width="6.25390625" style="1" customWidth="1"/>
    <col min="4" max="4" width="0" style="1" hidden="1" customWidth="1"/>
    <col min="5" max="5" width="29.625" style="1" customWidth="1"/>
    <col min="6" max="6" width="0.37109375" style="1" customWidth="1"/>
    <col min="7" max="7" width="21.125" style="1" customWidth="1"/>
    <col min="8" max="8" width="7.00390625" style="1" customWidth="1"/>
    <col min="9" max="9" width="0" style="1" hidden="1" customWidth="1"/>
    <col min="10" max="10" width="3.375" style="1" customWidth="1"/>
    <col min="11" max="11" width="2.625" style="1" customWidth="1"/>
    <col min="12" max="12" width="0.37109375" style="1" customWidth="1"/>
    <col min="13" max="16384" width="8.00390625" style="1" customWidth="1"/>
  </cols>
  <sheetData>
    <row r="1" spans="1:11" ht="25.5" customHeight="1">
      <c r="A1" s="484" t="s">
        <v>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2" ht="9.75" customHeight="1">
      <c r="A2" s="485"/>
      <c r="B2" s="485"/>
      <c r="C2" s="486"/>
      <c r="D2" s="486"/>
      <c r="E2" s="486"/>
      <c r="F2" s="486"/>
      <c r="G2" s="485"/>
      <c r="H2" s="485"/>
      <c r="I2" s="485"/>
      <c r="J2" s="485"/>
      <c r="K2" s="485"/>
      <c r="L2" s="485"/>
    </row>
    <row r="3" spans="1:12" ht="24.75" customHeight="1">
      <c r="A3" s="2" t="s">
        <v>1</v>
      </c>
      <c r="B3" s="2" t="s">
        <v>2</v>
      </c>
      <c r="C3" s="487" t="s">
        <v>3</v>
      </c>
      <c r="D3" s="487"/>
      <c r="E3" s="487" t="s">
        <v>4</v>
      </c>
      <c r="F3" s="487"/>
      <c r="G3" s="487"/>
      <c r="H3" s="487" t="s">
        <v>5</v>
      </c>
      <c r="I3" s="487"/>
      <c r="J3" s="487"/>
      <c r="K3" s="487"/>
      <c r="L3" s="487"/>
    </row>
    <row r="4" spans="1:12" s="4" customFormat="1" ht="13.5" customHeight="1">
      <c r="A4" s="3" t="s">
        <v>6</v>
      </c>
      <c r="B4" s="3" t="s">
        <v>7</v>
      </c>
      <c r="C4" s="488" t="s">
        <v>8</v>
      </c>
      <c r="D4" s="488"/>
      <c r="E4" s="488" t="s">
        <v>9</v>
      </c>
      <c r="F4" s="488"/>
      <c r="G4" s="488"/>
      <c r="H4" s="488" t="s">
        <v>10</v>
      </c>
      <c r="I4" s="488"/>
      <c r="J4" s="488"/>
      <c r="K4" s="488"/>
      <c r="L4" s="488"/>
    </row>
    <row r="5" spans="1:12" ht="13.5" customHeight="1">
      <c r="A5" s="489" t="s">
        <v>11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2" ht="17.25" customHeight="1">
      <c r="A6" s="2" t="s">
        <v>12</v>
      </c>
      <c r="B6" s="2"/>
      <c r="C6" s="487"/>
      <c r="D6" s="487"/>
      <c r="E6" s="490" t="s">
        <v>13</v>
      </c>
      <c r="F6" s="490"/>
      <c r="G6" s="490"/>
      <c r="H6" s="491" t="s">
        <v>14</v>
      </c>
      <c r="I6" s="491"/>
      <c r="J6" s="491"/>
      <c r="K6" s="491"/>
      <c r="L6" s="491"/>
    </row>
    <row r="7" spans="1:12" ht="24" customHeight="1">
      <c r="A7" s="5"/>
      <c r="B7" s="6"/>
      <c r="C7" s="492"/>
      <c r="D7" s="492"/>
      <c r="E7" s="493" t="s">
        <v>15</v>
      </c>
      <c r="F7" s="493"/>
      <c r="G7" s="493"/>
      <c r="H7" s="494" t="s">
        <v>16</v>
      </c>
      <c r="I7" s="494"/>
      <c r="J7" s="494"/>
      <c r="K7" s="494"/>
      <c r="L7" s="494"/>
    </row>
    <row r="8" spans="1:12" ht="18.75" customHeight="1">
      <c r="A8" s="2"/>
      <c r="B8" s="2" t="s">
        <v>17</v>
      </c>
      <c r="C8" s="487"/>
      <c r="D8" s="487"/>
      <c r="E8" s="490" t="s">
        <v>18</v>
      </c>
      <c r="F8" s="490"/>
      <c r="G8" s="490"/>
      <c r="H8" s="491" t="s">
        <v>14</v>
      </c>
      <c r="I8" s="491"/>
      <c r="J8" s="491"/>
      <c r="K8" s="491"/>
      <c r="L8" s="491"/>
    </row>
    <row r="9" spans="1:12" ht="24" customHeight="1">
      <c r="A9" s="5"/>
      <c r="B9" s="6"/>
      <c r="C9" s="492"/>
      <c r="D9" s="492"/>
      <c r="E9" s="493" t="s">
        <v>15</v>
      </c>
      <c r="F9" s="493"/>
      <c r="G9" s="493"/>
      <c r="H9" s="494" t="s">
        <v>16</v>
      </c>
      <c r="I9" s="494"/>
      <c r="J9" s="494"/>
      <c r="K9" s="494"/>
      <c r="L9" s="494"/>
    </row>
    <row r="10" spans="1:12" ht="60.75" customHeight="1">
      <c r="A10" s="2"/>
      <c r="B10" s="2"/>
      <c r="C10" s="487" t="s">
        <v>19</v>
      </c>
      <c r="D10" s="487"/>
      <c r="E10" s="490" t="s">
        <v>20</v>
      </c>
      <c r="F10" s="490"/>
      <c r="G10" s="490"/>
      <c r="H10" s="491" t="s">
        <v>14</v>
      </c>
      <c r="I10" s="491"/>
      <c r="J10" s="491"/>
      <c r="K10" s="491"/>
      <c r="L10" s="491"/>
    </row>
    <row r="11" spans="1:12" ht="18.75" customHeight="1">
      <c r="A11" s="2" t="s">
        <v>21</v>
      </c>
      <c r="B11" s="2"/>
      <c r="C11" s="487"/>
      <c r="D11" s="487"/>
      <c r="E11" s="490" t="s">
        <v>22</v>
      </c>
      <c r="F11" s="490"/>
      <c r="G11" s="490"/>
      <c r="H11" s="491" t="s">
        <v>23</v>
      </c>
      <c r="I11" s="491"/>
      <c r="J11" s="491"/>
      <c r="K11" s="491"/>
      <c r="L11" s="491"/>
    </row>
    <row r="12" spans="1:12" ht="24" customHeight="1">
      <c r="A12" s="5"/>
      <c r="B12" s="6"/>
      <c r="C12" s="492"/>
      <c r="D12" s="492"/>
      <c r="E12" s="493" t="s">
        <v>15</v>
      </c>
      <c r="F12" s="493"/>
      <c r="G12" s="493"/>
      <c r="H12" s="494" t="s">
        <v>16</v>
      </c>
      <c r="I12" s="494"/>
      <c r="J12" s="494"/>
      <c r="K12" s="494"/>
      <c r="L12" s="494"/>
    </row>
    <row r="13" spans="1:12" ht="19.5" customHeight="1">
      <c r="A13" s="2"/>
      <c r="B13" s="2" t="s">
        <v>24</v>
      </c>
      <c r="C13" s="487"/>
      <c r="D13" s="487"/>
      <c r="E13" s="490" t="s">
        <v>25</v>
      </c>
      <c r="F13" s="490"/>
      <c r="G13" s="490"/>
      <c r="H13" s="491" t="s">
        <v>23</v>
      </c>
      <c r="I13" s="491"/>
      <c r="J13" s="491"/>
      <c r="K13" s="491"/>
      <c r="L13" s="491"/>
    </row>
    <row r="14" spans="1:12" ht="24" customHeight="1">
      <c r="A14" s="5"/>
      <c r="B14" s="6"/>
      <c r="C14" s="492"/>
      <c r="D14" s="492"/>
      <c r="E14" s="493" t="s">
        <v>15</v>
      </c>
      <c r="F14" s="493"/>
      <c r="G14" s="493"/>
      <c r="H14" s="494" t="s">
        <v>16</v>
      </c>
      <c r="I14" s="494"/>
      <c r="J14" s="494"/>
      <c r="K14" s="494"/>
      <c r="L14" s="494"/>
    </row>
    <row r="15" spans="1:12" ht="17.25" customHeight="1">
      <c r="A15" s="2"/>
      <c r="B15" s="2"/>
      <c r="C15" s="487" t="s">
        <v>26</v>
      </c>
      <c r="D15" s="487"/>
      <c r="E15" s="490" t="s">
        <v>27</v>
      </c>
      <c r="F15" s="490"/>
      <c r="G15" s="490"/>
      <c r="H15" s="491" t="s">
        <v>23</v>
      </c>
      <c r="I15" s="491"/>
      <c r="J15" s="491"/>
      <c r="K15" s="491"/>
      <c r="L15" s="491"/>
    </row>
    <row r="16" spans="1:12" ht="20.25" customHeight="1">
      <c r="A16" s="2" t="s">
        <v>28</v>
      </c>
      <c r="B16" s="2"/>
      <c r="C16" s="487"/>
      <c r="D16" s="487"/>
      <c r="E16" s="490" t="s">
        <v>29</v>
      </c>
      <c r="F16" s="490"/>
      <c r="G16" s="490"/>
      <c r="H16" s="491" t="s">
        <v>30</v>
      </c>
      <c r="I16" s="491"/>
      <c r="J16" s="491"/>
      <c r="K16" s="491"/>
      <c r="L16" s="491"/>
    </row>
    <row r="17" spans="1:12" ht="24" customHeight="1">
      <c r="A17" s="5"/>
      <c r="B17" s="6"/>
      <c r="C17" s="492"/>
      <c r="D17" s="492"/>
      <c r="E17" s="493" t="s">
        <v>15</v>
      </c>
      <c r="F17" s="493"/>
      <c r="G17" s="493"/>
      <c r="H17" s="494" t="s">
        <v>16</v>
      </c>
      <c r="I17" s="494"/>
      <c r="J17" s="494"/>
      <c r="K17" s="494"/>
      <c r="L17" s="494"/>
    </row>
    <row r="18" spans="1:12" ht="18.75" customHeight="1">
      <c r="A18" s="2"/>
      <c r="B18" s="2" t="s">
        <v>31</v>
      </c>
      <c r="C18" s="487"/>
      <c r="D18" s="487"/>
      <c r="E18" s="490" t="s">
        <v>32</v>
      </c>
      <c r="F18" s="490"/>
      <c r="G18" s="490"/>
      <c r="H18" s="491" t="s">
        <v>30</v>
      </c>
      <c r="I18" s="491"/>
      <c r="J18" s="491"/>
      <c r="K18" s="491"/>
      <c r="L18" s="491"/>
    </row>
    <row r="19" spans="1:12" ht="24" customHeight="1">
      <c r="A19" s="5"/>
      <c r="B19" s="6"/>
      <c r="C19" s="492"/>
      <c r="D19" s="492"/>
      <c r="E19" s="493" t="s">
        <v>15</v>
      </c>
      <c r="F19" s="493"/>
      <c r="G19" s="493"/>
      <c r="H19" s="494" t="s">
        <v>16</v>
      </c>
      <c r="I19" s="494"/>
      <c r="J19" s="494"/>
      <c r="K19" s="494"/>
      <c r="L19" s="494"/>
    </row>
    <row r="20" spans="1:12" ht="34.5" customHeight="1">
      <c r="A20" s="2"/>
      <c r="B20" s="2"/>
      <c r="C20" s="487" t="s">
        <v>33</v>
      </c>
      <c r="D20" s="487"/>
      <c r="E20" s="490" t="s">
        <v>34</v>
      </c>
      <c r="F20" s="490"/>
      <c r="G20" s="490"/>
      <c r="H20" s="491" t="s">
        <v>30</v>
      </c>
      <c r="I20" s="491"/>
      <c r="J20" s="491"/>
      <c r="K20" s="491"/>
      <c r="L20" s="491"/>
    </row>
    <row r="21" spans="1:12" ht="20.25" customHeight="1">
      <c r="A21" s="2" t="s">
        <v>35</v>
      </c>
      <c r="B21" s="2"/>
      <c r="C21" s="487"/>
      <c r="D21" s="487"/>
      <c r="E21" s="490" t="s">
        <v>36</v>
      </c>
      <c r="F21" s="490"/>
      <c r="G21" s="490"/>
      <c r="H21" s="491" t="s">
        <v>37</v>
      </c>
      <c r="I21" s="491"/>
      <c r="J21" s="491"/>
      <c r="K21" s="491"/>
      <c r="L21" s="491"/>
    </row>
    <row r="22" spans="1:12" ht="24" customHeight="1">
      <c r="A22" s="5"/>
      <c r="B22" s="6"/>
      <c r="C22" s="492"/>
      <c r="D22" s="492"/>
      <c r="E22" s="493" t="s">
        <v>15</v>
      </c>
      <c r="F22" s="493"/>
      <c r="G22" s="493"/>
      <c r="H22" s="494" t="s">
        <v>16</v>
      </c>
      <c r="I22" s="494"/>
      <c r="J22" s="494"/>
      <c r="K22" s="494"/>
      <c r="L22" s="494"/>
    </row>
    <row r="23" spans="1:12" ht="17.25" customHeight="1">
      <c r="A23" s="2"/>
      <c r="B23" s="2" t="s">
        <v>38</v>
      </c>
      <c r="C23" s="487"/>
      <c r="D23" s="487"/>
      <c r="E23" s="490" t="s">
        <v>39</v>
      </c>
      <c r="F23" s="490"/>
      <c r="G23" s="490"/>
      <c r="H23" s="491" t="s">
        <v>37</v>
      </c>
      <c r="I23" s="491"/>
      <c r="J23" s="491"/>
      <c r="K23" s="491"/>
      <c r="L23" s="491"/>
    </row>
    <row r="24" spans="1:12" ht="24" customHeight="1">
      <c r="A24" s="5"/>
      <c r="B24" s="6"/>
      <c r="C24" s="492"/>
      <c r="D24" s="492"/>
      <c r="E24" s="493" t="s">
        <v>15</v>
      </c>
      <c r="F24" s="493"/>
      <c r="G24" s="493"/>
      <c r="H24" s="494" t="s">
        <v>16</v>
      </c>
      <c r="I24" s="494"/>
      <c r="J24" s="494"/>
      <c r="K24" s="494"/>
      <c r="L24" s="494"/>
    </row>
    <row r="25" spans="1:12" ht="24" customHeight="1">
      <c r="A25" s="2"/>
      <c r="B25" s="2"/>
      <c r="C25" s="487" t="s">
        <v>40</v>
      </c>
      <c r="D25" s="487"/>
      <c r="E25" s="490" t="s">
        <v>41</v>
      </c>
      <c r="F25" s="490"/>
      <c r="G25" s="490"/>
      <c r="H25" s="491" t="s">
        <v>42</v>
      </c>
      <c r="I25" s="491"/>
      <c r="J25" s="491"/>
      <c r="K25" s="491"/>
      <c r="L25" s="491"/>
    </row>
    <row r="26" spans="1:12" ht="19.5" customHeight="1">
      <c r="A26" s="2"/>
      <c r="B26" s="2"/>
      <c r="C26" s="487" t="s">
        <v>43</v>
      </c>
      <c r="D26" s="487"/>
      <c r="E26" s="490" t="s">
        <v>44</v>
      </c>
      <c r="F26" s="490"/>
      <c r="G26" s="490"/>
      <c r="H26" s="491" t="s">
        <v>45</v>
      </c>
      <c r="I26" s="491"/>
      <c r="J26" s="491"/>
      <c r="K26" s="491"/>
      <c r="L26" s="491"/>
    </row>
    <row r="27" spans="1:12" ht="50.25" customHeight="1">
      <c r="A27" s="2"/>
      <c r="B27" s="2"/>
      <c r="C27" s="487" t="s">
        <v>19</v>
      </c>
      <c r="D27" s="487"/>
      <c r="E27" s="490" t="s">
        <v>20</v>
      </c>
      <c r="F27" s="490"/>
      <c r="G27" s="490"/>
      <c r="H27" s="491" t="s">
        <v>46</v>
      </c>
      <c r="I27" s="491"/>
      <c r="J27" s="491"/>
      <c r="K27" s="491"/>
      <c r="L27" s="491"/>
    </row>
    <row r="28" spans="1:12" ht="19.5" customHeight="1">
      <c r="A28" s="2"/>
      <c r="B28" s="2"/>
      <c r="C28" s="487" t="s">
        <v>47</v>
      </c>
      <c r="D28" s="487"/>
      <c r="E28" s="490" t="s">
        <v>48</v>
      </c>
      <c r="F28" s="490"/>
      <c r="G28" s="490"/>
      <c r="H28" s="491" t="s">
        <v>49</v>
      </c>
      <c r="I28" s="491"/>
      <c r="J28" s="491"/>
      <c r="K28" s="491"/>
      <c r="L28" s="491"/>
    </row>
    <row r="29" spans="1:12" ht="21" customHeight="1">
      <c r="A29" s="2" t="s">
        <v>50</v>
      </c>
      <c r="B29" s="2"/>
      <c r="C29" s="487"/>
      <c r="D29" s="487"/>
      <c r="E29" s="490" t="s">
        <v>51</v>
      </c>
      <c r="F29" s="490"/>
      <c r="G29" s="490"/>
      <c r="H29" s="491" t="s">
        <v>52</v>
      </c>
      <c r="I29" s="491"/>
      <c r="J29" s="491"/>
      <c r="K29" s="491"/>
      <c r="L29" s="491"/>
    </row>
    <row r="30" spans="1:12" ht="24" customHeight="1">
      <c r="A30" s="5"/>
      <c r="B30" s="6"/>
      <c r="C30" s="492"/>
      <c r="D30" s="492"/>
      <c r="E30" s="493" t="s">
        <v>15</v>
      </c>
      <c r="F30" s="493"/>
      <c r="G30" s="493"/>
      <c r="H30" s="494" t="s">
        <v>16</v>
      </c>
      <c r="I30" s="494"/>
      <c r="J30" s="494"/>
      <c r="K30" s="494"/>
      <c r="L30" s="494"/>
    </row>
    <row r="31" spans="1:12" ht="17.25" customHeight="1">
      <c r="A31" s="2"/>
      <c r="B31" s="2" t="s">
        <v>53</v>
      </c>
      <c r="C31" s="487"/>
      <c r="D31" s="487"/>
      <c r="E31" s="490" t="s">
        <v>54</v>
      </c>
      <c r="F31" s="490"/>
      <c r="G31" s="490"/>
      <c r="H31" s="491" t="s">
        <v>55</v>
      </c>
      <c r="I31" s="491"/>
      <c r="J31" s="491"/>
      <c r="K31" s="491"/>
      <c r="L31" s="491"/>
    </row>
    <row r="32" spans="1:12" ht="24" customHeight="1">
      <c r="A32" s="5"/>
      <c r="B32" s="6"/>
      <c r="C32" s="492"/>
      <c r="D32" s="492"/>
      <c r="E32" s="493" t="s">
        <v>15</v>
      </c>
      <c r="F32" s="493"/>
      <c r="G32" s="493"/>
      <c r="H32" s="494" t="s">
        <v>16</v>
      </c>
      <c r="I32" s="494"/>
      <c r="J32" s="494"/>
      <c r="K32" s="494"/>
      <c r="L32" s="494"/>
    </row>
    <row r="33" spans="1:12" ht="40.5" customHeight="1">
      <c r="A33" s="2"/>
      <c r="B33" s="2"/>
      <c r="C33" s="487" t="s">
        <v>56</v>
      </c>
      <c r="D33" s="487"/>
      <c r="E33" s="490" t="s">
        <v>57</v>
      </c>
      <c r="F33" s="490"/>
      <c r="G33" s="490"/>
      <c r="H33" s="491" t="s">
        <v>55</v>
      </c>
      <c r="I33" s="491"/>
      <c r="J33" s="491"/>
      <c r="K33" s="491"/>
      <c r="L33" s="491"/>
    </row>
    <row r="34" spans="1:12" ht="7.5" customHeight="1">
      <c r="A34" s="485"/>
      <c r="B34" s="485"/>
      <c r="C34" s="486"/>
      <c r="D34" s="486"/>
      <c r="E34" s="486"/>
      <c r="F34" s="486"/>
      <c r="G34" s="485"/>
      <c r="H34" s="485"/>
      <c r="I34" s="485"/>
      <c r="J34" s="485"/>
      <c r="K34" s="485"/>
      <c r="L34" s="485"/>
    </row>
    <row r="35" spans="1:12" ht="24.75" customHeight="1">
      <c r="A35" s="2" t="s">
        <v>1</v>
      </c>
      <c r="B35" s="2" t="s">
        <v>2</v>
      </c>
      <c r="C35" s="487" t="s">
        <v>3</v>
      </c>
      <c r="D35" s="487"/>
      <c r="E35" s="487" t="s">
        <v>4</v>
      </c>
      <c r="F35" s="487"/>
      <c r="G35" s="487"/>
      <c r="H35" s="487" t="s">
        <v>5</v>
      </c>
      <c r="I35" s="487"/>
      <c r="J35" s="487"/>
      <c r="K35" s="487"/>
      <c r="L35" s="487"/>
    </row>
    <row r="36" spans="1:12" s="4" customFormat="1" ht="9" customHeight="1">
      <c r="A36" s="3" t="s">
        <v>6</v>
      </c>
      <c r="B36" s="3" t="s">
        <v>7</v>
      </c>
      <c r="C36" s="488" t="s">
        <v>8</v>
      </c>
      <c r="D36" s="488"/>
      <c r="E36" s="488" t="s">
        <v>9</v>
      </c>
      <c r="F36" s="488"/>
      <c r="G36" s="488"/>
      <c r="H36" s="488" t="s">
        <v>10</v>
      </c>
      <c r="I36" s="488"/>
      <c r="J36" s="488"/>
      <c r="K36" s="488"/>
      <c r="L36" s="488"/>
    </row>
    <row r="37" spans="1:12" ht="21" customHeight="1">
      <c r="A37" s="2"/>
      <c r="B37" s="2" t="s">
        <v>58</v>
      </c>
      <c r="C37" s="487"/>
      <c r="D37" s="487"/>
      <c r="E37" s="490" t="s">
        <v>59</v>
      </c>
      <c r="F37" s="490"/>
      <c r="G37" s="490"/>
      <c r="H37" s="491" t="s">
        <v>60</v>
      </c>
      <c r="I37" s="491"/>
      <c r="J37" s="491"/>
      <c r="K37" s="491"/>
      <c r="L37" s="491"/>
    </row>
    <row r="38" spans="1:12" ht="24" customHeight="1">
      <c r="A38" s="5"/>
      <c r="B38" s="6"/>
      <c r="C38" s="492"/>
      <c r="D38" s="492"/>
      <c r="E38" s="493" t="s">
        <v>15</v>
      </c>
      <c r="F38" s="493"/>
      <c r="G38" s="493"/>
      <c r="H38" s="494" t="s">
        <v>16</v>
      </c>
      <c r="I38" s="494"/>
      <c r="J38" s="494"/>
      <c r="K38" s="494"/>
      <c r="L38" s="494"/>
    </row>
    <row r="39" spans="1:12" ht="18" customHeight="1">
      <c r="A39" s="2"/>
      <c r="B39" s="2"/>
      <c r="C39" s="487" t="s">
        <v>47</v>
      </c>
      <c r="D39" s="487"/>
      <c r="E39" s="490" t="s">
        <v>48</v>
      </c>
      <c r="F39" s="490"/>
      <c r="G39" s="490"/>
      <c r="H39" s="491" t="s">
        <v>61</v>
      </c>
      <c r="I39" s="491"/>
      <c r="J39" s="491"/>
      <c r="K39" s="491"/>
      <c r="L39" s="491"/>
    </row>
    <row r="40" spans="1:12" ht="18" customHeight="1">
      <c r="A40" s="2"/>
      <c r="B40" s="2"/>
      <c r="C40" s="487" t="s">
        <v>26</v>
      </c>
      <c r="D40" s="487"/>
      <c r="E40" s="490" t="s">
        <v>27</v>
      </c>
      <c r="F40" s="490"/>
      <c r="G40" s="490"/>
      <c r="H40" s="491" t="s">
        <v>62</v>
      </c>
      <c r="I40" s="491"/>
      <c r="J40" s="491"/>
      <c r="K40" s="491"/>
      <c r="L40" s="491"/>
    </row>
    <row r="41" spans="1:12" ht="27" customHeight="1">
      <c r="A41" s="2" t="s">
        <v>63</v>
      </c>
      <c r="B41" s="2"/>
      <c r="C41" s="487"/>
      <c r="D41" s="487"/>
      <c r="E41" s="490" t="s">
        <v>64</v>
      </c>
      <c r="F41" s="490"/>
      <c r="G41" s="490"/>
      <c r="H41" s="491" t="s">
        <v>65</v>
      </c>
      <c r="I41" s="491"/>
      <c r="J41" s="491"/>
      <c r="K41" s="491"/>
      <c r="L41" s="491"/>
    </row>
    <row r="42" spans="1:12" ht="24" customHeight="1">
      <c r="A42" s="5"/>
      <c r="B42" s="6"/>
      <c r="C42" s="492"/>
      <c r="D42" s="492"/>
      <c r="E42" s="493" t="s">
        <v>15</v>
      </c>
      <c r="F42" s="493"/>
      <c r="G42" s="493"/>
      <c r="H42" s="494" t="s">
        <v>16</v>
      </c>
      <c r="I42" s="494"/>
      <c r="J42" s="494"/>
      <c r="K42" s="494"/>
      <c r="L42" s="494"/>
    </row>
    <row r="43" spans="1:12" ht="27" customHeight="1">
      <c r="A43" s="2"/>
      <c r="B43" s="2" t="s">
        <v>66</v>
      </c>
      <c r="C43" s="487"/>
      <c r="D43" s="487"/>
      <c r="E43" s="490" t="s">
        <v>67</v>
      </c>
      <c r="F43" s="490"/>
      <c r="G43" s="490"/>
      <c r="H43" s="491" t="s">
        <v>65</v>
      </c>
      <c r="I43" s="491"/>
      <c r="J43" s="491"/>
      <c r="K43" s="491"/>
      <c r="L43" s="491"/>
    </row>
    <row r="44" spans="1:12" ht="24" customHeight="1">
      <c r="A44" s="5"/>
      <c r="B44" s="6"/>
      <c r="C44" s="492"/>
      <c r="D44" s="492"/>
      <c r="E44" s="493" t="s">
        <v>15</v>
      </c>
      <c r="F44" s="493"/>
      <c r="G44" s="493"/>
      <c r="H44" s="494" t="s">
        <v>16</v>
      </c>
      <c r="I44" s="494"/>
      <c r="J44" s="494"/>
      <c r="K44" s="494"/>
      <c r="L44" s="494"/>
    </row>
    <row r="45" spans="1:12" ht="39" customHeight="1">
      <c r="A45" s="2"/>
      <c r="B45" s="2"/>
      <c r="C45" s="487" t="s">
        <v>56</v>
      </c>
      <c r="D45" s="487"/>
      <c r="E45" s="490" t="s">
        <v>57</v>
      </c>
      <c r="F45" s="490"/>
      <c r="G45" s="490"/>
      <c r="H45" s="491" t="s">
        <v>65</v>
      </c>
      <c r="I45" s="491"/>
      <c r="J45" s="491"/>
      <c r="K45" s="491"/>
      <c r="L45" s="491"/>
    </row>
    <row r="46" spans="1:12" ht="19.5" customHeight="1">
      <c r="A46" s="2" t="s">
        <v>68</v>
      </c>
      <c r="B46" s="2"/>
      <c r="C46" s="487"/>
      <c r="D46" s="487"/>
      <c r="E46" s="490" t="s">
        <v>69</v>
      </c>
      <c r="F46" s="490"/>
      <c r="G46" s="490"/>
      <c r="H46" s="491" t="s">
        <v>70</v>
      </c>
      <c r="I46" s="491"/>
      <c r="J46" s="491"/>
      <c r="K46" s="491"/>
      <c r="L46" s="491"/>
    </row>
    <row r="47" spans="1:12" ht="24" customHeight="1">
      <c r="A47" s="5"/>
      <c r="B47" s="6"/>
      <c r="C47" s="492"/>
      <c r="D47" s="492"/>
      <c r="E47" s="493" t="s">
        <v>15</v>
      </c>
      <c r="F47" s="493"/>
      <c r="G47" s="493"/>
      <c r="H47" s="494" t="s">
        <v>16</v>
      </c>
      <c r="I47" s="494"/>
      <c r="J47" s="494"/>
      <c r="K47" s="494"/>
      <c r="L47" s="494"/>
    </row>
    <row r="48" spans="1:12" ht="18.75" customHeight="1">
      <c r="A48" s="2"/>
      <c r="B48" s="2" t="s">
        <v>71</v>
      </c>
      <c r="C48" s="487"/>
      <c r="D48" s="487"/>
      <c r="E48" s="490" t="s">
        <v>72</v>
      </c>
      <c r="F48" s="490"/>
      <c r="G48" s="490"/>
      <c r="H48" s="491" t="s">
        <v>70</v>
      </c>
      <c r="I48" s="491"/>
      <c r="J48" s="491"/>
      <c r="K48" s="491"/>
      <c r="L48" s="491"/>
    </row>
    <row r="49" spans="1:12" ht="24" customHeight="1">
      <c r="A49" s="5"/>
      <c r="B49" s="6"/>
      <c r="C49" s="492"/>
      <c r="D49" s="492"/>
      <c r="E49" s="493" t="s">
        <v>15</v>
      </c>
      <c r="F49" s="493"/>
      <c r="G49" s="493"/>
      <c r="H49" s="494" t="s">
        <v>16</v>
      </c>
      <c r="I49" s="494"/>
      <c r="J49" s="494"/>
      <c r="K49" s="494"/>
      <c r="L49" s="494"/>
    </row>
    <row r="50" spans="1:12" ht="39.75" customHeight="1">
      <c r="A50" s="2"/>
      <c r="B50" s="2"/>
      <c r="C50" s="487" t="s">
        <v>56</v>
      </c>
      <c r="D50" s="487"/>
      <c r="E50" s="490" t="s">
        <v>57</v>
      </c>
      <c r="F50" s="490"/>
      <c r="G50" s="490"/>
      <c r="H50" s="491" t="s">
        <v>70</v>
      </c>
      <c r="I50" s="491"/>
      <c r="J50" s="491"/>
      <c r="K50" s="491"/>
      <c r="L50" s="491"/>
    </row>
    <row r="51" spans="1:12" ht="19.5" customHeight="1">
      <c r="A51" s="2" t="s">
        <v>73</v>
      </c>
      <c r="B51" s="2"/>
      <c r="C51" s="487"/>
      <c r="D51" s="487"/>
      <c r="E51" s="490" t="s">
        <v>74</v>
      </c>
      <c r="F51" s="490"/>
      <c r="G51" s="490"/>
      <c r="H51" s="491" t="s">
        <v>61</v>
      </c>
      <c r="I51" s="491"/>
      <c r="J51" s="491"/>
      <c r="K51" s="491"/>
      <c r="L51" s="491"/>
    </row>
    <row r="52" spans="1:12" ht="24" customHeight="1">
      <c r="A52" s="5"/>
      <c r="B52" s="6"/>
      <c r="C52" s="492"/>
      <c r="D52" s="492"/>
      <c r="E52" s="493" t="s">
        <v>15</v>
      </c>
      <c r="F52" s="493"/>
      <c r="G52" s="493"/>
      <c r="H52" s="494" t="s">
        <v>16</v>
      </c>
      <c r="I52" s="494"/>
      <c r="J52" s="494"/>
      <c r="K52" s="494"/>
      <c r="L52" s="494"/>
    </row>
    <row r="53" spans="1:12" ht="21" customHeight="1">
      <c r="A53" s="2"/>
      <c r="B53" s="2" t="s">
        <v>75</v>
      </c>
      <c r="C53" s="487"/>
      <c r="D53" s="487"/>
      <c r="E53" s="490" t="s">
        <v>76</v>
      </c>
      <c r="F53" s="490"/>
      <c r="G53" s="490"/>
      <c r="H53" s="491" t="s">
        <v>61</v>
      </c>
      <c r="I53" s="491"/>
      <c r="J53" s="491"/>
      <c r="K53" s="491"/>
      <c r="L53" s="491"/>
    </row>
    <row r="54" spans="1:12" ht="24" customHeight="1">
      <c r="A54" s="5"/>
      <c r="B54" s="6"/>
      <c r="C54" s="492"/>
      <c r="D54" s="492"/>
      <c r="E54" s="493" t="s">
        <v>15</v>
      </c>
      <c r="F54" s="493"/>
      <c r="G54" s="493"/>
      <c r="H54" s="494" t="s">
        <v>16</v>
      </c>
      <c r="I54" s="494"/>
      <c r="J54" s="494"/>
      <c r="K54" s="494"/>
      <c r="L54" s="494"/>
    </row>
    <row r="55" spans="1:12" ht="42" customHeight="1">
      <c r="A55" s="2"/>
      <c r="B55" s="2"/>
      <c r="C55" s="487" t="s">
        <v>56</v>
      </c>
      <c r="D55" s="487"/>
      <c r="E55" s="490" t="s">
        <v>57</v>
      </c>
      <c r="F55" s="490"/>
      <c r="G55" s="490"/>
      <c r="H55" s="491" t="s">
        <v>61</v>
      </c>
      <c r="I55" s="491"/>
      <c r="J55" s="491"/>
      <c r="K55" s="491"/>
      <c r="L55" s="491"/>
    </row>
    <row r="56" spans="1:12" ht="37.5" customHeight="1">
      <c r="A56" s="2" t="s">
        <v>77</v>
      </c>
      <c r="B56" s="2"/>
      <c r="C56" s="487"/>
      <c r="D56" s="487"/>
      <c r="E56" s="490" t="s">
        <v>78</v>
      </c>
      <c r="F56" s="490"/>
      <c r="G56" s="490"/>
      <c r="H56" s="491" t="s">
        <v>79</v>
      </c>
      <c r="I56" s="491"/>
      <c r="J56" s="491"/>
      <c r="K56" s="491"/>
      <c r="L56" s="491"/>
    </row>
    <row r="57" spans="1:12" ht="24" customHeight="1">
      <c r="A57" s="5"/>
      <c r="B57" s="6"/>
      <c r="C57" s="492"/>
      <c r="D57" s="492"/>
      <c r="E57" s="493" t="s">
        <v>15</v>
      </c>
      <c r="F57" s="493"/>
      <c r="G57" s="493"/>
      <c r="H57" s="494" t="s">
        <v>16</v>
      </c>
      <c r="I57" s="494"/>
      <c r="J57" s="494"/>
      <c r="K57" s="494"/>
      <c r="L57" s="494"/>
    </row>
    <row r="58" spans="1:12" ht="19.5" customHeight="1">
      <c r="A58" s="2"/>
      <c r="B58" s="2" t="s">
        <v>80</v>
      </c>
      <c r="C58" s="487"/>
      <c r="D58" s="487"/>
      <c r="E58" s="490" t="s">
        <v>81</v>
      </c>
      <c r="F58" s="490"/>
      <c r="G58" s="490"/>
      <c r="H58" s="491" t="s">
        <v>82</v>
      </c>
      <c r="I58" s="491"/>
      <c r="J58" s="491"/>
      <c r="K58" s="491"/>
      <c r="L58" s="491"/>
    </row>
    <row r="59" spans="1:12" ht="24" customHeight="1">
      <c r="A59" s="5"/>
      <c r="B59" s="6"/>
      <c r="C59" s="492"/>
      <c r="D59" s="492"/>
      <c r="E59" s="493" t="s">
        <v>15</v>
      </c>
      <c r="F59" s="493"/>
      <c r="G59" s="493"/>
      <c r="H59" s="494" t="s">
        <v>16</v>
      </c>
      <c r="I59" s="494"/>
      <c r="J59" s="494"/>
      <c r="K59" s="494"/>
      <c r="L59" s="494"/>
    </row>
    <row r="60" spans="1:12" ht="28.5" customHeight="1">
      <c r="A60" s="2"/>
      <c r="B60" s="2"/>
      <c r="C60" s="487" t="s">
        <v>83</v>
      </c>
      <c r="D60" s="487"/>
      <c r="E60" s="490" t="s">
        <v>84</v>
      </c>
      <c r="F60" s="490"/>
      <c r="G60" s="490"/>
      <c r="H60" s="491" t="s">
        <v>82</v>
      </c>
      <c r="I60" s="491"/>
      <c r="J60" s="491"/>
      <c r="K60" s="491"/>
      <c r="L60" s="491"/>
    </row>
    <row r="61" spans="1:12" ht="40.5" customHeight="1">
      <c r="A61" s="2"/>
      <c r="B61" s="2" t="s">
        <v>85</v>
      </c>
      <c r="C61" s="487"/>
      <c r="D61" s="487"/>
      <c r="E61" s="490" t="s">
        <v>86</v>
      </c>
      <c r="F61" s="490"/>
      <c r="G61" s="490"/>
      <c r="H61" s="491" t="s">
        <v>87</v>
      </c>
      <c r="I61" s="491"/>
      <c r="J61" s="491"/>
      <c r="K61" s="491"/>
      <c r="L61" s="491"/>
    </row>
    <row r="62" spans="1:12" ht="24" customHeight="1">
      <c r="A62" s="5"/>
      <c r="B62" s="6"/>
      <c r="C62" s="492"/>
      <c r="D62" s="492"/>
      <c r="E62" s="493" t="s">
        <v>15</v>
      </c>
      <c r="F62" s="493"/>
      <c r="G62" s="493"/>
      <c r="H62" s="494" t="s">
        <v>16</v>
      </c>
      <c r="I62" s="494"/>
      <c r="J62" s="494"/>
      <c r="K62" s="494"/>
      <c r="L62" s="494"/>
    </row>
    <row r="63" spans="1:12" ht="18.75" customHeight="1">
      <c r="A63" s="2"/>
      <c r="B63" s="2"/>
      <c r="C63" s="487" t="s">
        <v>88</v>
      </c>
      <c r="D63" s="487"/>
      <c r="E63" s="490" t="s">
        <v>89</v>
      </c>
      <c r="F63" s="490"/>
      <c r="G63" s="490"/>
      <c r="H63" s="491" t="s">
        <v>90</v>
      </c>
      <c r="I63" s="491"/>
      <c r="J63" s="491"/>
      <c r="K63" s="491"/>
      <c r="L63" s="491"/>
    </row>
    <row r="64" spans="1:12" ht="18.75" customHeight="1">
      <c r="A64" s="2"/>
      <c r="B64" s="2"/>
      <c r="C64" s="487" t="s">
        <v>91</v>
      </c>
      <c r="D64" s="487"/>
      <c r="E64" s="490" t="s">
        <v>92</v>
      </c>
      <c r="F64" s="490"/>
      <c r="G64" s="490"/>
      <c r="H64" s="491" t="s">
        <v>93</v>
      </c>
      <c r="I64" s="491"/>
      <c r="J64" s="491"/>
      <c r="K64" s="491"/>
      <c r="L64" s="491"/>
    </row>
    <row r="65" spans="1:12" ht="18.75" customHeight="1">
      <c r="A65" s="2"/>
      <c r="B65" s="2"/>
      <c r="C65" s="487" t="s">
        <v>94</v>
      </c>
      <c r="D65" s="487"/>
      <c r="E65" s="490" t="s">
        <v>95</v>
      </c>
      <c r="F65" s="490"/>
      <c r="G65" s="490"/>
      <c r="H65" s="491" t="s">
        <v>96</v>
      </c>
      <c r="I65" s="491"/>
      <c r="J65" s="491"/>
      <c r="K65" s="491"/>
      <c r="L65" s="491"/>
    </row>
    <row r="66" spans="1:12" ht="9.75" customHeight="1">
      <c r="A66" s="485"/>
      <c r="B66" s="485"/>
      <c r="C66" s="486"/>
      <c r="D66" s="486"/>
      <c r="E66" s="486"/>
      <c r="F66" s="486"/>
      <c r="G66" s="485"/>
      <c r="H66" s="485"/>
      <c r="I66" s="485"/>
      <c r="J66" s="485"/>
      <c r="K66" s="485"/>
      <c r="L66" s="485"/>
    </row>
    <row r="67" spans="1:12" ht="24.75" customHeight="1">
      <c r="A67" s="2" t="s">
        <v>1</v>
      </c>
      <c r="B67" s="2" t="s">
        <v>2</v>
      </c>
      <c r="C67" s="487" t="s">
        <v>3</v>
      </c>
      <c r="D67" s="487"/>
      <c r="E67" s="487" t="s">
        <v>4</v>
      </c>
      <c r="F67" s="487"/>
      <c r="G67" s="487"/>
      <c r="H67" s="487" t="s">
        <v>5</v>
      </c>
      <c r="I67" s="487"/>
      <c r="J67" s="487"/>
      <c r="K67" s="487"/>
      <c r="L67" s="487"/>
    </row>
    <row r="68" spans="1:12" s="4" customFormat="1" ht="9.75" customHeight="1">
      <c r="A68" s="3" t="s">
        <v>6</v>
      </c>
      <c r="B68" s="3" t="s">
        <v>7</v>
      </c>
      <c r="C68" s="488" t="s">
        <v>8</v>
      </c>
      <c r="D68" s="488"/>
      <c r="E68" s="488" t="s">
        <v>9</v>
      </c>
      <c r="F68" s="488"/>
      <c r="G68" s="488"/>
      <c r="H68" s="488" t="s">
        <v>10</v>
      </c>
      <c r="I68" s="488"/>
      <c r="J68" s="488"/>
      <c r="K68" s="488"/>
      <c r="L68" s="488"/>
    </row>
    <row r="69" spans="1:12" ht="18.75" customHeight="1">
      <c r="A69" s="2"/>
      <c r="B69" s="2"/>
      <c r="C69" s="487" t="s">
        <v>97</v>
      </c>
      <c r="D69" s="487"/>
      <c r="E69" s="490" t="s">
        <v>98</v>
      </c>
      <c r="F69" s="490"/>
      <c r="G69" s="490"/>
      <c r="H69" s="491" t="s">
        <v>99</v>
      </c>
      <c r="I69" s="491"/>
      <c r="J69" s="491"/>
      <c r="K69" s="491"/>
      <c r="L69" s="491"/>
    </row>
    <row r="70" spans="1:12" ht="18.75" customHeight="1">
      <c r="A70" s="2"/>
      <c r="B70" s="2"/>
      <c r="C70" s="487" t="s">
        <v>100</v>
      </c>
      <c r="D70" s="487"/>
      <c r="E70" s="490" t="s">
        <v>101</v>
      </c>
      <c r="F70" s="490"/>
      <c r="G70" s="490"/>
      <c r="H70" s="491" t="s">
        <v>102</v>
      </c>
      <c r="I70" s="491"/>
      <c r="J70" s="491"/>
      <c r="K70" s="491"/>
      <c r="L70" s="491"/>
    </row>
    <row r="71" spans="1:12" ht="18.75" customHeight="1">
      <c r="A71" s="2"/>
      <c r="B71" s="2"/>
      <c r="C71" s="487" t="s">
        <v>43</v>
      </c>
      <c r="D71" s="487"/>
      <c r="E71" s="490" t="s">
        <v>44</v>
      </c>
      <c r="F71" s="490"/>
      <c r="G71" s="490"/>
      <c r="H71" s="491" t="s">
        <v>45</v>
      </c>
      <c r="I71" s="491"/>
      <c r="J71" s="491"/>
      <c r="K71" s="491"/>
      <c r="L71" s="491"/>
    </row>
    <row r="72" spans="1:12" ht="19.5" customHeight="1">
      <c r="A72" s="2"/>
      <c r="B72" s="2"/>
      <c r="C72" s="487" t="s">
        <v>103</v>
      </c>
      <c r="D72" s="487"/>
      <c r="E72" s="490" t="s">
        <v>104</v>
      </c>
      <c r="F72" s="490"/>
      <c r="G72" s="490"/>
      <c r="H72" s="491" t="s">
        <v>61</v>
      </c>
      <c r="I72" s="491"/>
      <c r="J72" s="491"/>
      <c r="K72" s="491"/>
      <c r="L72" s="491"/>
    </row>
    <row r="73" spans="1:12" ht="41.25" customHeight="1">
      <c r="A73" s="2"/>
      <c r="B73" s="2" t="s">
        <v>105</v>
      </c>
      <c r="C73" s="487"/>
      <c r="D73" s="487"/>
      <c r="E73" s="495" t="s">
        <v>106</v>
      </c>
      <c r="F73" s="495"/>
      <c r="G73" s="495"/>
      <c r="H73" s="491" t="s">
        <v>107</v>
      </c>
      <c r="I73" s="491"/>
      <c r="J73" s="491"/>
      <c r="K73" s="491"/>
      <c r="L73" s="491"/>
    </row>
    <row r="74" spans="1:12" ht="24" customHeight="1">
      <c r="A74" s="5"/>
      <c r="B74" s="6"/>
      <c r="C74" s="492"/>
      <c r="D74" s="492"/>
      <c r="E74" s="493" t="s">
        <v>15</v>
      </c>
      <c r="F74" s="493"/>
      <c r="G74" s="493"/>
      <c r="H74" s="494" t="s">
        <v>16</v>
      </c>
      <c r="I74" s="494"/>
      <c r="J74" s="494"/>
      <c r="K74" s="494"/>
      <c r="L74" s="494"/>
    </row>
    <row r="75" spans="1:12" ht="18" customHeight="1">
      <c r="A75" s="2"/>
      <c r="B75" s="2"/>
      <c r="C75" s="487" t="s">
        <v>88</v>
      </c>
      <c r="D75" s="487"/>
      <c r="E75" s="490" t="s">
        <v>89</v>
      </c>
      <c r="F75" s="490"/>
      <c r="G75" s="490"/>
      <c r="H75" s="491" t="s">
        <v>108</v>
      </c>
      <c r="I75" s="491"/>
      <c r="J75" s="491"/>
      <c r="K75" s="491"/>
      <c r="L75" s="491"/>
    </row>
    <row r="76" spans="1:12" ht="18" customHeight="1">
      <c r="A76" s="2"/>
      <c r="B76" s="2"/>
      <c r="C76" s="487" t="s">
        <v>91</v>
      </c>
      <c r="D76" s="487"/>
      <c r="E76" s="490" t="s">
        <v>92</v>
      </c>
      <c r="F76" s="490"/>
      <c r="G76" s="490"/>
      <c r="H76" s="491" t="s">
        <v>109</v>
      </c>
      <c r="I76" s="491"/>
      <c r="J76" s="491"/>
      <c r="K76" s="491"/>
      <c r="L76" s="491"/>
    </row>
    <row r="77" spans="1:12" ht="18" customHeight="1">
      <c r="A77" s="2"/>
      <c r="B77" s="2"/>
      <c r="C77" s="487" t="s">
        <v>94</v>
      </c>
      <c r="D77" s="487"/>
      <c r="E77" s="490" t="s">
        <v>95</v>
      </c>
      <c r="F77" s="490"/>
      <c r="G77" s="490"/>
      <c r="H77" s="491" t="s">
        <v>110</v>
      </c>
      <c r="I77" s="491"/>
      <c r="J77" s="491"/>
      <c r="K77" s="491"/>
      <c r="L77" s="491"/>
    </row>
    <row r="78" spans="1:12" ht="18" customHeight="1">
      <c r="A78" s="2"/>
      <c r="B78" s="2"/>
      <c r="C78" s="487" t="s">
        <v>97</v>
      </c>
      <c r="D78" s="487"/>
      <c r="E78" s="490" t="s">
        <v>98</v>
      </c>
      <c r="F78" s="490"/>
      <c r="G78" s="490"/>
      <c r="H78" s="491" t="s">
        <v>111</v>
      </c>
      <c r="I78" s="491"/>
      <c r="J78" s="491"/>
      <c r="K78" s="491"/>
      <c r="L78" s="491"/>
    </row>
    <row r="79" spans="1:12" ht="18" customHeight="1">
      <c r="A79" s="2"/>
      <c r="B79" s="2"/>
      <c r="C79" s="487" t="s">
        <v>112</v>
      </c>
      <c r="D79" s="487"/>
      <c r="E79" s="490" t="s">
        <v>113</v>
      </c>
      <c r="F79" s="490"/>
      <c r="G79" s="490"/>
      <c r="H79" s="491" t="s">
        <v>114</v>
      </c>
      <c r="I79" s="491"/>
      <c r="J79" s="491"/>
      <c r="K79" s="491"/>
      <c r="L79" s="491"/>
    </row>
    <row r="80" spans="1:12" ht="18" customHeight="1">
      <c r="A80" s="2"/>
      <c r="B80" s="2"/>
      <c r="C80" s="487" t="s">
        <v>115</v>
      </c>
      <c r="D80" s="487"/>
      <c r="E80" s="490" t="s">
        <v>116</v>
      </c>
      <c r="F80" s="490"/>
      <c r="G80" s="490"/>
      <c r="H80" s="491" t="s">
        <v>82</v>
      </c>
      <c r="I80" s="491"/>
      <c r="J80" s="491"/>
      <c r="K80" s="491"/>
      <c r="L80" s="491"/>
    </row>
    <row r="81" spans="1:12" ht="18" customHeight="1">
      <c r="A81" s="2"/>
      <c r="B81" s="2"/>
      <c r="C81" s="487" t="s">
        <v>117</v>
      </c>
      <c r="D81" s="487"/>
      <c r="E81" s="490" t="s">
        <v>118</v>
      </c>
      <c r="F81" s="490"/>
      <c r="G81" s="490"/>
      <c r="H81" s="491" t="s">
        <v>119</v>
      </c>
      <c r="I81" s="491"/>
      <c r="J81" s="491"/>
      <c r="K81" s="491"/>
      <c r="L81" s="491"/>
    </row>
    <row r="82" spans="1:12" ht="18" customHeight="1">
      <c r="A82" s="2"/>
      <c r="B82" s="2"/>
      <c r="C82" s="487" t="s">
        <v>100</v>
      </c>
      <c r="D82" s="487"/>
      <c r="E82" s="490" t="s">
        <v>101</v>
      </c>
      <c r="F82" s="490"/>
      <c r="G82" s="490"/>
      <c r="H82" s="491" t="s">
        <v>120</v>
      </c>
      <c r="I82" s="491"/>
      <c r="J82" s="491"/>
      <c r="K82" s="491"/>
      <c r="L82" s="491"/>
    </row>
    <row r="83" spans="1:12" ht="18" customHeight="1">
      <c r="A83" s="2"/>
      <c r="B83" s="2"/>
      <c r="C83" s="487" t="s">
        <v>43</v>
      </c>
      <c r="D83" s="487"/>
      <c r="E83" s="490" t="s">
        <v>44</v>
      </c>
      <c r="F83" s="490"/>
      <c r="G83" s="490"/>
      <c r="H83" s="491" t="s">
        <v>121</v>
      </c>
      <c r="I83" s="491"/>
      <c r="J83" s="491"/>
      <c r="K83" s="491"/>
      <c r="L83" s="491"/>
    </row>
    <row r="84" spans="1:12" ht="18" customHeight="1">
      <c r="A84" s="2"/>
      <c r="B84" s="2"/>
      <c r="C84" s="487" t="s">
        <v>103</v>
      </c>
      <c r="D84" s="487"/>
      <c r="E84" s="490" t="s">
        <v>104</v>
      </c>
      <c r="F84" s="490"/>
      <c r="G84" s="490"/>
      <c r="H84" s="491" t="s">
        <v>114</v>
      </c>
      <c r="I84" s="491"/>
      <c r="J84" s="491"/>
      <c r="K84" s="491"/>
      <c r="L84" s="491"/>
    </row>
    <row r="85" spans="1:12" ht="26.25" customHeight="1">
      <c r="A85" s="2"/>
      <c r="B85" s="2" t="s">
        <v>122</v>
      </c>
      <c r="C85" s="487"/>
      <c r="D85" s="487"/>
      <c r="E85" s="490" t="s">
        <v>123</v>
      </c>
      <c r="F85" s="490"/>
      <c r="G85" s="490"/>
      <c r="H85" s="491" t="s">
        <v>124</v>
      </c>
      <c r="I85" s="491"/>
      <c r="J85" s="491"/>
      <c r="K85" s="491"/>
      <c r="L85" s="491"/>
    </row>
    <row r="86" spans="1:12" ht="24" customHeight="1">
      <c r="A86" s="5"/>
      <c r="B86" s="6"/>
      <c r="C86" s="492"/>
      <c r="D86" s="492"/>
      <c r="E86" s="493" t="s">
        <v>15</v>
      </c>
      <c r="F86" s="493"/>
      <c r="G86" s="493"/>
      <c r="H86" s="494" t="s">
        <v>16</v>
      </c>
      <c r="I86" s="494"/>
      <c r="J86" s="494"/>
      <c r="K86" s="494"/>
      <c r="L86" s="494"/>
    </row>
    <row r="87" spans="1:12" ht="18.75" customHeight="1">
      <c r="A87" s="2"/>
      <c r="B87" s="2"/>
      <c r="C87" s="487" t="s">
        <v>125</v>
      </c>
      <c r="D87" s="487"/>
      <c r="E87" s="490" t="s">
        <v>126</v>
      </c>
      <c r="F87" s="490"/>
      <c r="G87" s="490"/>
      <c r="H87" s="491" t="s">
        <v>127</v>
      </c>
      <c r="I87" s="491"/>
      <c r="J87" s="491"/>
      <c r="K87" s="491"/>
      <c r="L87" s="491"/>
    </row>
    <row r="88" spans="1:12" ht="18.75" customHeight="1">
      <c r="A88" s="2"/>
      <c r="B88" s="2"/>
      <c r="C88" s="487" t="s">
        <v>128</v>
      </c>
      <c r="D88" s="487"/>
      <c r="E88" s="490" t="s">
        <v>129</v>
      </c>
      <c r="F88" s="490"/>
      <c r="G88" s="490"/>
      <c r="H88" s="491" t="s">
        <v>130</v>
      </c>
      <c r="I88" s="491"/>
      <c r="J88" s="491"/>
      <c r="K88" s="491"/>
      <c r="L88" s="491"/>
    </row>
    <row r="89" spans="1:12" ht="18.75" customHeight="1">
      <c r="A89" s="2"/>
      <c r="B89" s="2"/>
      <c r="C89" s="487" t="s">
        <v>43</v>
      </c>
      <c r="D89" s="487"/>
      <c r="E89" s="490" t="s">
        <v>44</v>
      </c>
      <c r="F89" s="490"/>
      <c r="G89" s="490"/>
      <c r="H89" s="491" t="s">
        <v>131</v>
      </c>
      <c r="I89" s="491"/>
      <c r="J89" s="491"/>
      <c r="K89" s="491"/>
      <c r="L89" s="491"/>
    </row>
    <row r="90" spans="1:12" ht="24" customHeight="1">
      <c r="A90" s="2"/>
      <c r="B90" s="2" t="s">
        <v>132</v>
      </c>
      <c r="C90" s="487"/>
      <c r="D90" s="487"/>
      <c r="E90" s="490" t="s">
        <v>133</v>
      </c>
      <c r="F90" s="490"/>
      <c r="G90" s="490"/>
      <c r="H90" s="491" t="s">
        <v>134</v>
      </c>
      <c r="I90" s="491"/>
      <c r="J90" s="491"/>
      <c r="K90" s="491"/>
      <c r="L90" s="491"/>
    </row>
    <row r="91" spans="1:12" ht="24" customHeight="1">
      <c r="A91" s="5"/>
      <c r="B91" s="6"/>
      <c r="C91" s="492"/>
      <c r="D91" s="492"/>
      <c r="E91" s="493" t="s">
        <v>15</v>
      </c>
      <c r="F91" s="493"/>
      <c r="G91" s="493"/>
      <c r="H91" s="494" t="s">
        <v>16</v>
      </c>
      <c r="I91" s="494"/>
      <c r="J91" s="494"/>
      <c r="K91" s="494"/>
      <c r="L91" s="494"/>
    </row>
    <row r="92" spans="1:12" ht="17.25" customHeight="1">
      <c r="A92" s="2"/>
      <c r="B92" s="2"/>
      <c r="C92" s="487" t="s">
        <v>135</v>
      </c>
      <c r="D92" s="487"/>
      <c r="E92" s="490" t="s">
        <v>136</v>
      </c>
      <c r="F92" s="490"/>
      <c r="G92" s="490"/>
      <c r="H92" s="491" t="s">
        <v>137</v>
      </c>
      <c r="I92" s="491"/>
      <c r="J92" s="491"/>
      <c r="K92" s="491"/>
      <c r="L92" s="491"/>
    </row>
    <row r="93" spans="1:12" ht="17.25" customHeight="1">
      <c r="A93" s="2"/>
      <c r="B93" s="2"/>
      <c r="C93" s="487" t="s">
        <v>138</v>
      </c>
      <c r="D93" s="487"/>
      <c r="E93" s="490" t="s">
        <v>139</v>
      </c>
      <c r="F93" s="490"/>
      <c r="G93" s="490"/>
      <c r="H93" s="491" t="s">
        <v>140</v>
      </c>
      <c r="I93" s="491"/>
      <c r="J93" s="491"/>
      <c r="K93" s="491"/>
      <c r="L93" s="491"/>
    </row>
    <row r="94" spans="1:12" ht="17.25" customHeight="1">
      <c r="A94" s="2" t="s">
        <v>141</v>
      </c>
      <c r="B94" s="2"/>
      <c r="C94" s="487"/>
      <c r="D94" s="487"/>
      <c r="E94" s="490" t="s">
        <v>142</v>
      </c>
      <c r="F94" s="490"/>
      <c r="G94" s="490"/>
      <c r="H94" s="491" t="s">
        <v>143</v>
      </c>
      <c r="I94" s="491"/>
      <c r="J94" s="491"/>
      <c r="K94" s="491"/>
      <c r="L94" s="491"/>
    </row>
    <row r="95" spans="1:12" ht="24" customHeight="1">
      <c r="A95" s="5"/>
      <c r="B95" s="6"/>
      <c r="C95" s="492"/>
      <c r="D95" s="492"/>
      <c r="E95" s="493" t="s">
        <v>15</v>
      </c>
      <c r="F95" s="493"/>
      <c r="G95" s="493"/>
      <c r="H95" s="494" t="s">
        <v>16</v>
      </c>
      <c r="I95" s="494"/>
      <c r="J95" s="494"/>
      <c r="K95" s="494"/>
      <c r="L95" s="494"/>
    </row>
    <row r="96" spans="1:12" ht="27" customHeight="1">
      <c r="A96" s="2"/>
      <c r="B96" s="2" t="s">
        <v>144</v>
      </c>
      <c r="C96" s="487"/>
      <c r="D96" s="487"/>
      <c r="E96" s="490" t="s">
        <v>145</v>
      </c>
      <c r="F96" s="490"/>
      <c r="G96" s="490"/>
      <c r="H96" s="491" t="s">
        <v>146</v>
      </c>
      <c r="I96" s="491"/>
      <c r="J96" s="491"/>
      <c r="K96" s="491"/>
      <c r="L96" s="491"/>
    </row>
    <row r="97" spans="1:12" ht="24" customHeight="1">
      <c r="A97" s="5"/>
      <c r="B97" s="6"/>
      <c r="C97" s="492"/>
      <c r="D97" s="492"/>
      <c r="E97" s="493" t="s">
        <v>15</v>
      </c>
      <c r="F97" s="493"/>
      <c r="G97" s="493"/>
      <c r="H97" s="494" t="s">
        <v>16</v>
      </c>
      <c r="I97" s="494"/>
      <c r="J97" s="494"/>
      <c r="K97" s="494"/>
      <c r="L97" s="494"/>
    </row>
    <row r="98" spans="1:12" ht="19.5" customHeight="1">
      <c r="A98" s="2"/>
      <c r="B98" s="2"/>
      <c r="C98" s="487" t="s">
        <v>147</v>
      </c>
      <c r="D98" s="487"/>
      <c r="E98" s="490" t="s">
        <v>148</v>
      </c>
      <c r="F98" s="490"/>
      <c r="G98" s="490"/>
      <c r="H98" s="491" t="s">
        <v>146</v>
      </c>
      <c r="I98" s="491"/>
      <c r="J98" s="491"/>
      <c r="K98" s="491"/>
      <c r="L98" s="491"/>
    </row>
    <row r="99" spans="1:12" ht="17.25" customHeight="1">
      <c r="A99" s="2"/>
      <c r="B99" s="2" t="s">
        <v>149</v>
      </c>
      <c r="C99" s="487"/>
      <c r="D99" s="487"/>
      <c r="E99" s="490" t="s">
        <v>150</v>
      </c>
      <c r="F99" s="490"/>
      <c r="G99" s="490"/>
      <c r="H99" s="491" t="s">
        <v>151</v>
      </c>
      <c r="I99" s="491"/>
      <c r="J99" s="491"/>
      <c r="K99" s="491"/>
      <c r="L99" s="491"/>
    </row>
    <row r="100" spans="1:12" ht="24" customHeight="1">
      <c r="A100" s="5"/>
      <c r="B100" s="6"/>
      <c r="C100" s="492"/>
      <c r="D100" s="492"/>
      <c r="E100" s="493" t="s">
        <v>15</v>
      </c>
      <c r="F100" s="493"/>
      <c r="G100" s="493"/>
      <c r="H100" s="494" t="s">
        <v>16</v>
      </c>
      <c r="I100" s="494"/>
      <c r="J100" s="494"/>
      <c r="K100" s="494"/>
      <c r="L100" s="494"/>
    </row>
    <row r="101" spans="1:12" ht="21" customHeight="1">
      <c r="A101" s="2"/>
      <c r="B101" s="2"/>
      <c r="C101" s="487" t="s">
        <v>147</v>
      </c>
      <c r="D101" s="487"/>
      <c r="E101" s="490" t="s">
        <v>148</v>
      </c>
      <c r="F101" s="490"/>
      <c r="G101" s="490"/>
      <c r="H101" s="491" t="s">
        <v>151</v>
      </c>
      <c r="I101" s="491"/>
      <c r="J101" s="491"/>
      <c r="K101" s="491"/>
      <c r="L101" s="491"/>
    </row>
    <row r="102" spans="1:12" ht="21" customHeight="1">
      <c r="A102" s="2"/>
      <c r="B102" s="2" t="s">
        <v>152</v>
      </c>
      <c r="C102" s="487"/>
      <c r="D102" s="487"/>
      <c r="E102" s="490" t="s">
        <v>153</v>
      </c>
      <c r="F102" s="490"/>
      <c r="G102" s="490"/>
      <c r="H102" s="491" t="s">
        <v>154</v>
      </c>
      <c r="I102" s="491"/>
      <c r="J102" s="491"/>
      <c r="K102" s="491"/>
      <c r="L102" s="491"/>
    </row>
    <row r="103" spans="1:12" ht="24" customHeight="1">
      <c r="A103" s="5"/>
      <c r="B103" s="6"/>
      <c r="C103" s="492"/>
      <c r="D103" s="492"/>
      <c r="E103" s="493" t="s">
        <v>15</v>
      </c>
      <c r="F103" s="493"/>
      <c r="G103" s="493"/>
      <c r="H103" s="494" t="s">
        <v>16</v>
      </c>
      <c r="I103" s="494"/>
      <c r="J103" s="494"/>
      <c r="K103" s="494"/>
      <c r="L103" s="494"/>
    </row>
    <row r="104" spans="1:12" ht="9.75" customHeight="1">
      <c r="A104" s="485"/>
      <c r="B104" s="485"/>
      <c r="C104" s="486"/>
      <c r="D104" s="486"/>
      <c r="E104" s="486"/>
      <c r="F104" s="486"/>
      <c r="G104" s="485"/>
      <c r="H104" s="485"/>
      <c r="I104" s="485"/>
      <c r="J104" s="485"/>
      <c r="K104" s="485"/>
      <c r="L104" s="485"/>
    </row>
    <row r="105" spans="1:12" ht="24.75" customHeight="1">
      <c r="A105" s="2" t="s">
        <v>1</v>
      </c>
      <c r="B105" s="2" t="s">
        <v>2</v>
      </c>
      <c r="C105" s="487" t="s">
        <v>3</v>
      </c>
      <c r="D105" s="487"/>
      <c r="E105" s="487" t="s">
        <v>4</v>
      </c>
      <c r="F105" s="487"/>
      <c r="G105" s="487"/>
      <c r="H105" s="487" t="s">
        <v>5</v>
      </c>
      <c r="I105" s="487"/>
      <c r="J105" s="487"/>
      <c r="K105" s="487"/>
      <c r="L105" s="487"/>
    </row>
    <row r="106" spans="1:12" s="4" customFormat="1" ht="9.75" customHeight="1">
      <c r="A106" s="3" t="s">
        <v>6</v>
      </c>
      <c r="B106" s="3" t="s">
        <v>7</v>
      </c>
      <c r="C106" s="488" t="s">
        <v>8</v>
      </c>
      <c r="D106" s="488"/>
      <c r="E106" s="488" t="s">
        <v>9</v>
      </c>
      <c r="F106" s="488"/>
      <c r="G106" s="488"/>
      <c r="H106" s="488" t="s">
        <v>10</v>
      </c>
      <c r="I106" s="488"/>
      <c r="J106" s="488"/>
      <c r="K106" s="488"/>
      <c r="L106" s="488"/>
    </row>
    <row r="107" spans="1:12" ht="19.5" customHeight="1">
      <c r="A107" s="2"/>
      <c r="B107" s="2"/>
      <c r="C107" s="487" t="s">
        <v>26</v>
      </c>
      <c r="D107" s="487"/>
      <c r="E107" s="490" t="s">
        <v>27</v>
      </c>
      <c r="F107" s="490"/>
      <c r="G107" s="490"/>
      <c r="H107" s="491" t="s">
        <v>154</v>
      </c>
      <c r="I107" s="491"/>
      <c r="J107" s="491"/>
      <c r="K107" s="491"/>
      <c r="L107" s="491"/>
    </row>
    <row r="108" spans="1:12" ht="19.5" customHeight="1">
      <c r="A108" s="2" t="s">
        <v>155</v>
      </c>
      <c r="B108" s="2"/>
      <c r="C108" s="487"/>
      <c r="D108" s="487"/>
      <c r="E108" s="490" t="s">
        <v>156</v>
      </c>
      <c r="F108" s="490"/>
      <c r="G108" s="490"/>
      <c r="H108" s="491" t="s">
        <v>157</v>
      </c>
      <c r="I108" s="491"/>
      <c r="J108" s="491"/>
      <c r="K108" s="491"/>
      <c r="L108" s="491"/>
    </row>
    <row r="109" spans="1:12" ht="24" customHeight="1">
      <c r="A109" s="5"/>
      <c r="B109" s="6"/>
      <c r="C109" s="492"/>
      <c r="D109" s="492"/>
      <c r="E109" s="493" t="s">
        <v>15</v>
      </c>
      <c r="F109" s="493"/>
      <c r="G109" s="493"/>
      <c r="H109" s="494" t="s">
        <v>16</v>
      </c>
      <c r="I109" s="494"/>
      <c r="J109" s="494"/>
      <c r="K109" s="494"/>
      <c r="L109" s="494"/>
    </row>
    <row r="110" spans="1:12" ht="19.5" customHeight="1">
      <c r="A110" s="2"/>
      <c r="B110" s="2" t="s">
        <v>158</v>
      </c>
      <c r="C110" s="487"/>
      <c r="D110" s="487"/>
      <c r="E110" s="490" t="s">
        <v>159</v>
      </c>
      <c r="F110" s="490"/>
      <c r="G110" s="490"/>
      <c r="H110" s="491" t="s">
        <v>160</v>
      </c>
      <c r="I110" s="491"/>
      <c r="J110" s="491"/>
      <c r="K110" s="491"/>
      <c r="L110" s="491"/>
    </row>
    <row r="111" spans="1:12" ht="24" customHeight="1">
      <c r="A111" s="5"/>
      <c r="B111" s="6"/>
      <c r="C111" s="492"/>
      <c r="D111" s="492"/>
      <c r="E111" s="493" t="s">
        <v>15</v>
      </c>
      <c r="F111" s="493"/>
      <c r="G111" s="493"/>
      <c r="H111" s="494" t="s">
        <v>16</v>
      </c>
      <c r="I111" s="494"/>
      <c r="J111" s="494"/>
      <c r="K111" s="494"/>
      <c r="L111" s="494"/>
    </row>
    <row r="112" spans="1:12" ht="19.5" customHeight="1">
      <c r="A112" s="2"/>
      <c r="B112" s="2"/>
      <c r="C112" s="487" t="s">
        <v>26</v>
      </c>
      <c r="D112" s="487"/>
      <c r="E112" s="490" t="s">
        <v>27</v>
      </c>
      <c r="F112" s="490"/>
      <c r="G112" s="490"/>
      <c r="H112" s="491" t="s">
        <v>160</v>
      </c>
      <c r="I112" s="491"/>
      <c r="J112" s="491"/>
      <c r="K112" s="491"/>
      <c r="L112" s="491"/>
    </row>
    <row r="113" spans="1:12" ht="19.5" customHeight="1">
      <c r="A113" s="2"/>
      <c r="B113" s="2" t="s">
        <v>161</v>
      </c>
      <c r="C113" s="487"/>
      <c r="D113" s="487"/>
      <c r="E113" s="490" t="s">
        <v>162</v>
      </c>
      <c r="F113" s="490"/>
      <c r="G113" s="490"/>
      <c r="H113" s="491" t="s">
        <v>163</v>
      </c>
      <c r="I113" s="491"/>
      <c r="J113" s="491"/>
      <c r="K113" s="491"/>
      <c r="L113" s="491"/>
    </row>
    <row r="114" spans="1:12" ht="24" customHeight="1">
      <c r="A114" s="5"/>
      <c r="B114" s="6"/>
      <c r="C114" s="492"/>
      <c r="D114" s="492"/>
      <c r="E114" s="493" t="s">
        <v>15</v>
      </c>
      <c r="F114" s="493"/>
      <c r="G114" s="493"/>
      <c r="H114" s="494" t="s">
        <v>16</v>
      </c>
      <c r="I114" s="494"/>
      <c r="J114" s="494"/>
      <c r="K114" s="494"/>
      <c r="L114" s="494"/>
    </row>
    <row r="115" spans="1:12" ht="40.5" customHeight="1">
      <c r="A115" s="2"/>
      <c r="B115" s="2"/>
      <c r="C115" s="487" t="s">
        <v>164</v>
      </c>
      <c r="D115" s="487"/>
      <c r="E115" s="490" t="s">
        <v>165</v>
      </c>
      <c r="F115" s="490"/>
      <c r="G115" s="490"/>
      <c r="H115" s="491" t="s">
        <v>163</v>
      </c>
      <c r="I115" s="491"/>
      <c r="J115" s="491"/>
      <c r="K115" s="491"/>
      <c r="L115" s="491"/>
    </row>
    <row r="116" spans="1:12" ht="20.25" customHeight="1">
      <c r="A116" s="2" t="s">
        <v>166</v>
      </c>
      <c r="B116" s="2"/>
      <c r="C116" s="487"/>
      <c r="D116" s="487"/>
      <c r="E116" s="490" t="s">
        <v>167</v>
      </c>
      <c r="F116" s="490"/>
      <c r="G116" s="490"/>
      <c r="H116" s="491" t="s">
        <v>168</v>
      </c>
      <c r="I116" s="491"/>
      <c r="J116" s="491"/>
      <c r="K116" s="491"/>
      <c r="L116" s="491"/>
    </row>
    <row r="117" spans="1:12" ht="24" customHeight="1">
      <c r="A117" s="5"/>
      <c r="B117" s="6"/>
      <c r="C117" s="492"/>
      <c r="D117" s="492"/>
      <c r="E117" s="493" t="s">
        <v>15</v>
      </c>
      <c r="F117" s="493"/>
      <c r="G117" s="493"/>
      <c r="H117" s="494" t="s">
        <v>16</v>
      </c>
      <c r="I117" s="494"/>
      <c r="J117" s="494"/>
      <c r="K117" s="494"/>
      <c r="L117" s="494"/>
    </row>
    <row r="118" spans="1:12" ht="38.25" customHeight="1">
      <c r="A118" s="2"/>
      <c r="B118" s="2" t="s">
        <v>169</v>
      </c>
      <c r="C118" s="487"/>
      <c r="D118" s="487"/>
      <c r="E118" s="490" t="s">
        <v>170</v>
      </c>
      <c r="F118" s="490"/>
      <c r="G118" s="490"/>
      <c r="H118" s="491" t="s">
        <v>171</v>
      </c>
      <c r="I118" s="491"/>
      <c r="J118" s="491"/>
      <c r="K118" s="491"/>
      <c r="L118" s="491"/>
    </row>
    <row r="119" spans="1:12" ht="24" customHeight="1">
      <c r="A119" s="5"/>
      <c r="B119" s="6"/>
      <c r="C119" s="492"/>
      <c r="D119" s="492"/>
      <c r="E119" s="493" t="s">
        <v>15</v>
      </c>
      <c r="F119" s="493"/>
      <c r="G119" s="493"/>
      <c r="H119" s="494" t="s">
        <v>16</v>
      </c>
      <c r="I119" s="494"/>
      <c r="J119" s="494"/>
      <c r="K119" s="494"/>
      <c r="L119" s="494"/>
    </row>
    <row r="120" spans="1:12" ht="40.5" customHeight="1">
      <c r="A120" s="2"/>
      <c r="B120" s="2"/>
      <c r="C120" s="487" t="s">
        <v>56</v>
      </c>
      <c r="D120" s="487"/>
      <c r="E120" s="490" t="s">
        <v>57</v>
      </c>
      <c r="F120" s="490"/>
      <c r="G120" s="490"/>
      <c r="H120" s="491" t="s">
        <v>172</v>
      </c>
      <c r="I120" s="491"/>
      <c r="J120" s="491"/>
      <c r="K120" s="491"/>
      <c r="L120" s="491"/>
    </row>
    <row r="121" spans="1:12" ht="43.5" customHeight="1">
      <c r="A121" s="2"/>
      <c r="B121" s="2"/>
      <c r="C121" s="487" t="s">
        <v>173</v>
      </c>
      <c r="D121" s="487"/>
      <c r="E121" s="490" t="s">
        <v>174</v>
      </c>
      <c r="F121" s="490"/>
      <c r="G121" s="490"/>
      <c r="H121" s="491" t="s">
        <v>114</v>
      </c>
      <c r="I121" s="491"/>
      <c r="J121" s="491"/>
      <c r="K121" s="491"/>
      <c r="L121" s="491"/>
    </row>
    <row r="122" spans="1:12" ht="54" customHeight="1">
      <c r="A122" s="2"/>
      <c r="B122" s="2" t="s">
        <v>175</v>
      </c>
      <c r="C122" s="487"/>
      <c r="D122" s="487"/>
      <c r="E122" s="490" t="s">
        <v>176</v>
      </c>
      <c r="F122" s="490"/>
      <c r="G122" s="490"/>
      <c r="H122" s="491" t="s">
        <v>177</v>
      </c>
      <c r="I122" s="491"/>
      <c r="J122" s="491"/>
      <c r="K122" s="491"/>
      <c r="L122" s="491"/>
    </row>
    <row r="123" spans="1:12" ht="24" customHeight="1">
      <c r="A123" s="5"/>
      <c r="B123" s="6"/>
      <c r="C123" s="492"/>
      <c r="D123" s="492"/>
      <c r="E123" s="493" t="s">
        <v>15</v>
      </c>
      <c r="F123" s="493"/>
      <c r="G123" s="493"/>
      <c r="H123" s="494" t="s">
        <v>16</v>
      </c>
      <c r="I123" s="494"/>
      <c r="J123" s="494"/>
      <c r="K123" s="494"/>
      <c r="L123" s="494"/>
    </row>
    <row r="124" spans="1:12" ht="40.5" customHeight="1">
      <c r="A124" s="2"/>
      <c r="B124" s="2"/>
      <c r="C124" s="487" t="s">
        <v>56</v>
      </c>
      <c r="D124" s="487"/>
      <c r="E124" s="490" t="s">
        <v>57</v>
      </c>
      <c r="F124" s="490"/>
      <c r="G124" s="490"/>
      <c r="H124" s="491" t="s">
        <v>178</v>
      </c>
      <c r="I124" s="491"/>
      <c r="J124" s="491"/>
      <c r="K124" s="491"/>
      <c r="L124" s="491"/>
    </row>
    <row r="125" spans="1:12" ht="29.25" customHeight="1">
      <c r="A125" s="2"/>
      <c r="B125" s="2"/>
      <c r="C125" s="487" t="s">
        <v>179</v>
      </c>
      <c r="D125" s="487"/>
      <c r="E125" s="490" t="s">
        <v>180</v>
      </c>
      <c r="F125" s="490"/>
      <c r="G125" s="490"/>
      <c r="H125" s="491" t="s">
        <v>49</v>
      </c>
      <c r="I125" s="491"/>
      <c r="J125" s="491"/>
      <c r="K125" s="491"/>
      <c r="L125" s="491"/>
    </row>
    <row r="126" spans="1:12" ht="27" customHeight="1">
      <c r="A126" s="2"/>
      <c r="B126" s="2" t="s">
        <v>181</v>
      </c>
      <c r="C126" s="487"/>
      <c r="D126" s="487"/>
      <c r="E126" s="490" t="s">
        <v>182</v>
      </c>
      <c r="F126" s="490"/>
      <c r="G126" s="490"/>
      <c r="H126" s="491" t="s">
        <v>183</v>
      </c>
      <c r="I126" s="491"/>
      <c r="J126" s="491"/>
      <c r="K126" s="491"/>
      <c r="L126" s="491"/>
    </row>
    <row r="127" spans="1:12" ht="24" customHeight="1">
      <c r="A127" s="5"/>
      <c r="B127" s="6"/>
      <c r="C127" s="492"/>
      <c r="D127" s="492"/>
      <c r="E127" s="493" t="s">
        <v>15</v>
      </c>
      <c r="F127" s="493"/>
      <c r="G127" s="493"/>
      <c r="H127" s="494" t="s">
        <v>16</v>
      </c>
      <c r="I127" s="494"/>
      <c r="J127" s="494"/>
      <c r="K127" s="494"/>
      <c r="L127" s="494"/>
    </row>
    <row r="128" spans="1:12" ht="28.5" customHeight="1">
      <c r="A128" s="2"/>
      <c r="B128" s="2"/>
      <c r="C128" s="487" t="s">
        <v>179</v>
      </c>
      <c r="D128" s="487"/>
      <c r="E128" s="490" t="s">
        <v>180</v>
      </c>
      <c r="F128" s="490"/>
      <c r="G128" s="490"/>
      <c r="H128" s="491" t="s">
        <v>183</v>
      </c>
      <c r="I128" s="491"/>
      <c r="J128" s="491"/>
      <c r="K128" s="491"/>
      <c r="L128" s="491"/>
    </row>
    <row r="129" spans="1:12" ht="19.5" customHeight="1">
      <c r="A129" s="2"/>
      <c r="B129" s="2" t="s">
        <v>184</v>
      </c>
      <c r="C129" s="487"/>
      <c r="D129" s="487"/>
      <c r="E129" s="490" t="s">
        <v>185</v>
      </c>
      <c r="F129" s="490"/>
      <c r="G129" s="490"/>
      <c r="H129" s="491" t="s">
        <v>186</v>
      </c>
      <c r="I129" s="491"/>
      <c r="J129" s="491"/>
      <c r="K129" s="491"/>
      <c r="L129" s="491"/>
    </row>
    <row r="130" spans="1:12" ht="24" customHeight="1">
      <c r="A130" s="5"/>
      <c r="B130" s="6"/>
      <c r="C130" s="492"/>
      <c r="D130" s="492"/>
      <c r="E130" s="493" t="s">
        <v>15</v>
      </c>
      <c r="F130" s="493"/>
      <c r="G130" s="493"/>
      <c r="H130" s="494" t="s">
        <v>16</v>
      </c>
      <c r="I130" s="494"/>
      <c r="J130" s="494"/>
      <c r="K130" s="494"/>
      <c r="L130" s="494"/>
    </row>
    <row r="131" spans="1:12" ht="27" customHeight="1">
      <c r="A131" s="2"/>
      <c r="B131" s="2"/>
      <c r="C131" s="487" t="s">
        <v>179</v>
      </c>
      <c r="D131" s="487"/>
      <c r="E131" s="490" t="s">
        <v>180</v>
      </c>
      <c r="F131" s="490"/>
      <c r="G131" s="490"/>
      <c r="H131" s="491" t="s">
        <v>186</v>
      </c>
      <c r="I131" s="491"/>
      <c r="J131" s="491"/>
      <c r="K131" s="491"/>
      <c r="L131" s="491"/>
    </row>
    <row r="132" spans="1:12" ht="18.75" customHeight="1">
      <c r="A132" s="2"/>
      <c r="B132" s="2" t="s">
        <v>187</v>
      </c>
      <c r="C132" s="487"/>
      <c r="D132" s="487"/>
      <c r="E132" s="490" t="s">
        <v>188</v>
      </c>
      <c r="F132" s="490"/>
      <c r="G132" s="490"/>
      <c r="H132" s="491" t="s">
        <v>189</v>
      </c>
      <c r="I132" s="491"/>
      <c r="J132" s="491"/>
      <c r="K132" s="491"/>
      <c r="L132" s="491"/>
    </row>
    <row r="133" spans="1:12" ht="24" customHeight="1">
      <c r="A133" s="5"/>
      <c r="B133" s="6"/>
      <c r="C133" s="492"/>
      <c r="D133" s="492"/>
      <c r="E133" s="493" t="s">
        <v>15</v>
      </c>
      <c r="F133" s="493"/>
      <c r="G133" s="493"/>
      <c r="H133" s="494" t="s">
        <v>16</v>
      </c>
      <c r="I133" s="494"/>
      <c r="J133" s="494"/>
      <c r="K133" s="494"/>
      <c r="L133" s="494"/>
    </row>
    <row r="134" spans="1:12" ht="5.25" customHeight="1">
      <c r="A134" s="485"/>
      <c r="B134" s="485"/>
      <c r="C134" s="486"/>
      <c r="D134" s="486"/>
      <c r="E134" s="486"/>
      <c r="F134" s="486"/>
      <c r="G134" s="485"/>
      <c r="H134" s="485"/>
      <c r="I134" s="485"/>
      <c r="J134" s="485"/>
      <c r="K134" s="485"/>
      <c r="L134" s="485"/>
    </row>
    <row r="135" spans="1:12" ht="24.75" customHeight="1">
      <c r="A135" s="2" t="s">
        <v>1</v>
      </c>
      <c r="B135" s="2" t="s">
        <v>2</v>
      </c>
      <c r="C135" s="487" t="s">
        <v>3</v>
      </c>
      <c r="D135" s="487"/>
      <c r="E135" s="487" t="s">
        <v>4</v>
      </c>
      <c r="F135" s="487"/>
      <c r="G135" s="487"/>
      <c r="H135" s="487" t="s">
        <v>5</v>
      </c>
      <c r="I135" s="487"/>
      <c r="J135" s="487"/>
      <c r="K135" s="487"/>
      <c r="L135" s="487"/>
    </row>
    <row r="136" spans="1:12" s="4" customFormat="1" ht="9.75" customHeight="1">
      <c r="A136" s="3" t="s">
        <v>6</v>
      </c>
      <c r="B136" s="3" t="s">
        <v>7</v>
      </c>
      <c r="C136" s="488" t="s">
        <v>8</v>
      </c>
      <c r="D136" s="488"/>
      <c r="E136" s="488" t="s">
        <v>9</v>
      </c>
      <c r="F136" s="488"/>
      <c r="G136" s="488"/>
      <c r="H136" s="488" t="s">
        <v>10</v>
      </c>
      <c r="I136" s="488"/>
      <c r="J136" s="488"/>
      <c r="K136" s="488"/>
      <c r="L136" s="488"/>
    </row>
    <row r="137" spans="1:12" ht="27" customHeight="1">
      <c r="A137" s="2"/>
      <c r="B137" s="2"/>
      <c r="C137" s="487" t="s">
        <v>179</v>
      </c>
      <c r="D137" s="487"/>
      <c r="E137" s="490" t="s">
        <v>180</v>
      </c>
      <c r="F137" s="490"/>
      <c r="G137" s="490"/>
      <c r="H137" s="491" t="s">
        <v>189</v>
      </c>
      <c r="I137" s="491"/>
      <c r="J137" s="491"/>
      <c r="K137" s="491"/>
      <c r="L137" s="491"/>
    </row>
    <row r="138" spans="1:12" ht="18.75" customHeight="1">
      <c r="A138" s="2"/>
      <c r="B138" s="2" t="s">
        <v>190</v>
      </c>
      <c r="C138" s="487"/>
      <c r="D138" s="487"/>
      <c r="E138" s="490" t="s">
        <v>191</v>
      </c>
      <c r="F138" s="490"/>
      <c r="G138" s="490"/>
      <c r="H138" s="491" t="s">
        <v>192</v>
      </c>
      <c r="I138" s="491"/>
      <c r="J138" s="491"/>
      <c r="K138" s="491"/>
      <c r="L138" s="491"/>
    </row>
    <row r="139" spans="1:12" ht="24" customHeight="1">
      <c r="A139" s="5"/>
      <c r="B139" s="6"/>
      <c r="C139" s="492"/>
      <c r="D139" s="492"/>
      <c r="E139" s="493" t="s">
        <v>15</v>
      </c>
      <c r="F139" s="493"/>
      <c r="G139" s="493"/>
      <c r="H139" s="494" t="s">
        <v>16</v>
      </c>
      <c r="I139" s="494"/>
      <c r="J139" s="494"/>
      <c r="K139" s="494"/>
      <c r="L139" s="494"/>
    </row>
    <row r="140" spans="1:12" ht="19.5" customHeight="1">
      <c r="A140" s="2"/>
      <c r="B140" s="2"/>
      <c r="C140" s="487" t="s">
        <v>193</v>
      </c>
      <c r="D140" s="487"/>
      <c r="E140" s="490" t="s">
        <v>194</v>
      </c>
      <c r="F140" s="490"/>
      <c r="G140" s="490"/>
      <c r="H140" s="491" t="s">
        <v>192</v>
      </c>
      <c r="I140" s="491"/>
      <c r="J140" s="491"/>
      <c r="K140" s="491"/>
      <c r="L140" s="491"/>
    </row>
    <row r="141" spans="1:12" ht="19.5" customHeight="1">
      <c r="A141" s="2"/>
      <c r="B141" s="2" t="s">
        <v>195</v>
      </c>
      <c r="C141" s="487"/>
      <c r="D141" s="487"/>
      <c r="E141" s="490" t="s">
        <v>18</v>
      </c>
      <c r="F141" s="490"/>
      <c r="G141" s="490"/>
      <c r="H141" s="491" t="s">
        <v>196</v>
      </c>
      <c r="I141" s="491"/>
      <c r="J141" s="491"/>
      <c r="K141" s="491"/>
      <c r="L141" s="491"/>
    </row>
    <row r="142" spans="1:12" ht="24" customHeight="1">
      <c r="A142" s="5"/>
      <c r="B142" s="6"/>
      <c r="C142" s="492"/>
      <c r="D142" s="492"/>
      <c r="E142" s="493" t="s">
        <v>15</v>
      </c>
      <c r="F142" s="493"/>
      <c r="G142" s="493"/>
      <c r="H142" s="494" t="s">
        <v>16</v>
      </c>
      <c r="I142" s="494"/>
      <c r="J142" s="494"/>
      <c r="K142" s="494"/>
      <c r="L142" s="494"/>
    </row>
    <row r="143" spans="1:12" ht="26.25" customHeight="1">
      <c r="A143" s="2"/>
      <c r="B143" s="2"/>
      <c r="C143" s="487" t="s">
        <v>179</v>
      </c>
      <c r="D143" s="487"/>
      <c r="E143" s="490" t="s">
        <v>180</v>
      </c>
      <c r="F143" s="490"/>
      <c r="G143" s="490"/>
      <c r="H143" s="491" t="s">
        <v>196</v>
      </c>
      <c r="I143" s="491"/>
      <c r="J143" s="491"/>
      <c r="K143" s="491"/>
      <c r="L143" s="491"/>
    </row>
    <row r="144" spans="1:12" ht="21.75" customHeight="1">
      <c r="A144" s="2" t="s">
        <v>197</v>
      </c>
      <c r="B144" s="2"/>
      <c r="C144" s="487"/>
      <c r="D144" s="487"/>
      <c r="E144" s="490" t="s">
        <v>198</v>
      </c>
      <c r="F144" s="490"/>
      <c r="G144" s="490"/>
      <c r="H144" s="491" t="s">
        <v>199</v>
      </c>
      <c r="I144" s="491"/>
      <c r="J144" s="491"/>
      <c r="K144" s="491"/>
      <c r="L144" s="491"/>
    </row>
    <row r="145" spans="1:12" ht="24" customHeight="1">
      <c r="A145" s="5"/>
      <c r="B145" s="6"/>
      <c r="C145" s="492"/>
      <c r="D145" s="492"/>
      <c r="E145" s="493" t="s">
        <v>15</v>
      </c>
      <c r="F145" s="493"/>
      <c r="G145" s="493"/>
      <c r="H145" s="494" t="s">
        <v>16</v>
      </c>
      <c r="I145" s="494"/>
      <c r="J145" s="494"/>
      <c r="K145" s="494"/>
      <c r="L145" s="494"/>
    </row>
    <row r="146" spans="1:12" ht="29.25" customHeight="1">
      <c r="A146" s="2"/>
      <c r="B146" s="2" t="s">
        <v>200</v>
      </c>
      <c r="C146" s="487"/>
      <c r="D146" s="487"/>
      <c r="E146" s="490" t="s">
        <v>201</v>
      </c>
      <c r="F146" s="490"/>
      <c r="G146" s="490"/>
      <c r="H146" s="491" t="s">
        <v>199</v>
      </c>
      <c r="I146" s="491"/>
      <c r="J146" s="491"/>
      <c r="K146" s="491"/>
      <c r="L146" s="491"/>
    </row>
    <row r="147" spans="1:12" ht="24" customHeight="1">
      <c r="A147" s="5"/>
      <c r="B147" s="6"/>
      <c r="C147" s="492"/>
      <c r="D147" s="492"/>
      <c r="E147" s="493" t="s">
        <v>15</v>
      </c>
      <c r="F147" s="493"/>
      <c r="G147" s="493"/>
      <c r="H147" s="494" t="s">
        <v>16</v>
      </c>
      <c r="I147" s="494"/>
      <c r="J147" s="494"/>
      <c r="K147" s="494"/>
      <c r="L147" s="494"/>
    </row>
    <row r="148" spans="1:12" ht="20.25" customHeight="1">
      <c r="A148" s="2"/>
      <c r="B148" s="2"/>
      <c r="C148" s="487" t="s">
        <v>43</v>
      </c>
      <c r="D148" s="487"/>
      <c r="E148" s="490" t="s">
        <v>44</v>
      </c>
      <c r="F148" s="490"/>
      <c r="G148" s="490"/>
      <c r="H148" s="491" t="s">
        <v>199</v>
      </c>
      <c r="I148" s="491"/>
      <c r="J148" s="491"/>
      <c r="K148" s="491"/>
      <c r="L148" s="491"/>
    </row>
    <row r="149" spans="1:12" ht="19.5" customHeight="1">
      <c r="A149" s="496" t="s">
        <v>11</v>
      </c>
      <c r="B149" s="496"/>
      <c r="C149" s="496"/>
      <c r="D149" s="496"/>
      <c r="E149" s="496"/>
      <c r="F149" s="497" t="s">
        <v>202</v>
      </c>
      <c r="G149" s="497"/>
      <c r="H149" s="498" t="s">
        <v>203</v>
      </c>
      <c r="I149" s="498"/>
      <c r="J149" s="498"/>
      <c r="K149" s="498"/>
      <c r="L149" s="498"/>
    </row>
    <row r="150" spans="1:12" ht="30" customHeight="1">
      <c r="A150" s="492"/>
      <c r="B150" s="492"/>
      <c r="C150" s="492"/>
      <c r="D150" s="492"/>
      <c r="E150" s="499" t="s">
        <v>15</v>
      </c>
      <c r="F150" s="499"/>
      <c r="G150" s="499"/>
      <c r="H150" s="494" t="s">
        <v>16</v>
      </c>
      <c r="I150" s="494"/>
      <c r="J150" s="494"/>
      <c r="K150" s="494"/>
      <c r="L150" s="494"/>
    </row>
    <row r="151" spans="1:12" ht="9.75" customHeight="1">
      <c r="A151" s="485"/>
      <c r="B151" s="485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</row>
    <row r="152" spans="1:12" ht="13.5" customHeight="1">
      <c r="A152" s="500" t="s">
        <v>204</v>
      </c>
      <c r="B152" s="500"/>
      <c r="C152" s="500"/>
      <c r="D152" s="500"/>
      <c r="E152" s="500"/>
      <c r="F152" s="500"/>
      <c r="G152" s="500"/>
      <c r="H152" s="500"/>
      <c r="I152" s="500"/>
      <c r="J152" s="500"/>
      <c r="K152" s="500"/>
      <c r="L152" s="500"/>
    </row>
    <row r="153" spans="1:12" ht="18" customHeight="1">
      <c r="A153" s="2" t="s">
        <v>35</v>
      </c>
      <c r="B153" s="2"/>
      <c r="C153" s="487"/>
      <c r="D153" s="487"/>
      <c r="E153" s="490" t="s">
        <v>36</v>
      </c>
      <c r="F153" s="490"/>
      <c r="G153" s="490"/>
      <c r="H153" s="491" t="s">
        <v>205</v>
      </c>
      <c r="I153" s="491"/>
      <c r="J153" s="491"/>
      <c r="K153" s="491"/>
      <c r="L153" s="491"/>
    </row>
    <row r="154" spans="1:12" ht="24" customHeight="1">
      <c r="A154" s="5"/>
      <c r="B154" s="6"/>
      <c r="C154" s="492"/>
      <c r="D154" s="492"/>
      <c r="E154" s="493" t="s">
        <v>15</v>
      </c>
      <c r="F154" s="493"/>
      <c r="G154" s="493"/>
      <c r="H154" s="494" t="s">
        <v>16</v>
      </c>
      <c r="I154" s="494"/>
      <c r="J154" s="494"/>
      <c r="K154" s="494"/>
      <c r="L154" s="494"/>
    </row>
    <row r="155" spans="1:12" ht="17.25" customHeight="1">
      <c r="A155" s="2"/>
      <c r="B155" s="2" t="s">
        <v>38</v>
      </c>
      <c r="C155" s="487"/>
      <c r="D155" s="487"/>
      <c r="E155" s="490" t="s">
        <v>39</v>
      </c>
      <c r="F155" s="490"/>
      <c r="G155" s="490"/>
      <c r="H155" s="491" t="s">
        <v>205</v>
      </c>
      <c r="I155" s="491"/>
      <c r="J155" s="491"/>
      <c r="K155" s="491"/>
      <c r="L155" s="491"/>
    </row>
    <row r="156" spans="1:12" ht="21.75" customHeight="1">
      <c r="A156" s="5"/>
      <c r="B156" s="6"/>
      <c r="C156" s="492"/>
      <c r="D156" s="492"/>
      <c r="E156" s="493" t="s">
        <v>15</v>
      </c>
      <c r="F156" s="493"/>
      <c r="G156" s="493"/>
      <c r="H156" s="494" t="s">
        <v>16</v>
      </c>
      <c r="I156" s="494"/>
      <c r="J156" s="494"/>
      <c r="K156" s="494"/>
      <c r="L156" s="494"/>
    </row>
    <row r="157" spans="1:12" ht="24.75" customHeight="1">
      <c r="A157" s="2"/>
      <c r="B157" s="2"/>
      <c r="C157" s="487" t="s">
        <v>206</v>
      </c>
      <c r="D157" s="487"/>
      <c r="E157" s="490" t="s">
        <v>207</v>
      </c>
      <c r="F157" s="490"/>
      <c r="G157" s="490"/>
      <c r="H157" s="491" t="s">
        <v>205</v>
      </c>
      <c r="I157" s="491"/>
      <c r="J157" s="491"/>
      <c r="K157" s="491"/>
      <c r="L157" s="491"/>
    </row>
    <row r="158" spans="1:12" ht="21.75" customHeight="1">
      <c r="A158" s="2" t="s">
        <v>208</v>
      </c>
      <c r="B158" s="2"/>
      <c r="C158" s="487"/>
      <c r="D158" s="487"/>
      <c r="E158" s="490" t="s">
        <v>209</v>
      </c>
      <c r="F158" s="490"/>
      <c r="G158" s="490"/>
      <c r="H158" s="491" t="s">
        <v>210</v>
      </c>
      <c r="I158" s="491"/>
      <c r="J158" s="491"/>
      <c r="K158" s="491"/>
      <c r="L158" s="491"/>
    </row>
    <row r="159" spans="1:12" ht="24.75" customHeight="1">
      <c r="A159" s="5"/>
      <c r="B159" s="6"/>
      <c r="C159" s="492"/>
      <c r="D159" s="492"/>
      <c r="E159" s="493" t="s">
        <v>15</v>
      </c>
      <c r="F159" s="493"/>
      <c r="G159" s="493"/>
      <c r="H159" s="494" t="s">
        <v>210</v>
      </c>
      <c r="I159" s="494"/>
      <c r="J159" s="494"/>
      <c r="K159" s="494"/>
      <c r="L159" s="494"/>
    </row>
    <row r="160" spans="1:12" ht="16.5" customHeight="1">
      <c r="A160" s="2"/>
      <c r="B160" s="2" t="s">
        <v>211</v>
      </c>
      <c r="C160" s="487"/>
      <c r="D160" s="487"/>
      <c r="E160" s="490" t="s">
        <v>212</v>
      </c>
      <c r="F160" s="490"/>
      <c r="G160" s="490"/>
      <c r="H160" s="491" t="s">
        <v>210</v>
      </c>
      <c r="I160" s="491"/>
      <c r="J160" s="491"/>
      <c r="K160" s="491"/>
      <c r="L160" s="491"/>
    </row>
    <row r="161" spans="1:12" ht="24.75" customHeight="1">
      <c r="A161" s="5"/>
      <c r="B161" s="6"/>
      <c r="C161" s="492"/>
      <c r="D161" s="492"/>
      <c r="E161" s="493" t="s">
        <v>15</v>
      </c>
      <c r="F161" s="493"/>
      <c r="G161" s="493"/>
      <c r="H161" s="494" t="s">
        <v>210</v>
      </c>
      <c r="I161" s="494"/>
      <c r="J161" s="494"/>
      <c r="K161" s="494"/>
      <c r="L161" s="494"/>
    </row>
    <row r="162" spans="1:12" ht="54" customHeight="1">
      <c r="A162" s="2"/>
      <c r="B162" s="2"/>
      <c r="C162" s="487" t="s">
        <v>213</v>
      </c>
      <c r="D162" s="487"/>
      <c r="E162" s="490" t="s">
        <v>214</v>
      </c>
      <c r="F162" s="490"/>
      <c r="G162" s="490"/>
      <c r="H162" s="491" t="s">
        <v>210</v>
      </c>
      <c r="I162" s="491"/>
      <c r="J162" s="491"/>
      <c r="K162" s="491"/>
      <c r="L162" s="491"/>
    </row>
    <row r="163" spans="1:12" ht="18" customHeight="1">
      <c r="A163" s="496" t="s">
        <v>204</v>
      </c>
      <c r="B163" s="496"/>
      <c r="C163" s="496"/>
      <c r="D163" s="496"/>
      <c r="E163" s="496"/>
      <c r="F163" s="497" t="s">
        <v>202</v>
      </c>
      <c r="G163" s="497"/>
      <c r="H163" s="498" t="s">
        <v>215</v>
      </c>
      <c r="I163" s="498"/>
      <c r="J163" s="498"/>
      <c r="K163" s="498"/>
      <c r="L163" s="498"/>
    </row>
    <row r="164" spans="1:12" ht="33" customHeight="1">
      <c r="A164" s="492"/>
      <c r="B164" s="492"/>
      <c r="C164" s="492"/>
      <c r="D164" s="492"/>
      <c r="E164" s="493" t="s">
        <v>15</v>
      </c>
      <c r="F164" s="493"/>
      <c r="G164" s="493"/>
      <c r="H164" s="494" t="s">
        <v>210</v>
      </c>
      <c r="I164" s="494"/>
      <c r="J164" s="494"/>
      <c r="K164" s="494"/>
      <c r="L164" s="494"/>
    </row>
    <row r="165" spans="1:12" ht="16.5" customHeight="1">
      <c r="A165" s="485"/>
      <c r="B165" s="485"/>
      <c r="C165" s="485"/>
      <c r="D165" s="485"/>
      <c r="E165" s="485"/>
      <c r="F165" s="485"/>
      <c r="G165" s="485"/>
      <c r="H165" s="485"/>
      <c r="I165" s="485"/>
      <c r="J165" s="485"/>
      <c r="K165" s="485"/>
      <c r="L165" s="485"/>
    </row>
    <row r="166" spans="1:12" ht="16.5" customHeight="1">
      <c r="A166" s="500" t="s">
        <v>216</v>
      </c>
      <c r="B166" s="500"/>
      <c r="C166" s="500"/>
      <c r="D166" s="500"/>
      <c r="E166" s="500"/>
      <c r="F166" s="500"/>
      <c r="G166" s="500"/>
      <c r="H166" s="498" t="s">
        <v>217</v>
      </c>
      <c r="I166" s="498"/>
      <c r="J166" s="498"/>
      <c r="K166" s="498"/>
      <c r="L166" s="498"/>
    </row>
    <row r="167" spans="1:12" ht="35.25" customHeight="1">
      <c r="A167" s="501"/>
      <c r="B167" s="501"/>
      <c r="C167" s="501"/>
      <c r="D167" s="501"/>
      <c r="E167" s="502" t="s">
        <v>218</v>
      </c>
      <c r="F167" s="502"/>
      <c r="G167" s="502"/>
      <c r="H167" s="503" t="s">
        <v>210</v>
      </c>
      <c r="I167" s="503"/>
      <c r="J167" s="503"/>
      <c r="K167" s="503"/>
      <c r="L167" s="503"/>
    </row>
  </sheetData>
  <mergeCells count="490">
    <mergeCell ref="A166:G166"/>
    <mergeCell ref="H166:L166"/>
    <mergeCell ref="A167:D167"/>
    <mergeCell ref="E167:G167"/>
    <mergeCell ref="H167:L167"/>
    <mergeCell ref="A164:D164"/>
    <mergeCell ref="E164:G164"/>
    <mergeCell ref="H164:L164"/>
    <mergeCell ref="A165:L165"/>
    <mergeCell ref="C162:D162"/>
    <mergeCell ref="E162:G162"/>
    <mergeCell ref="H162:L162"/>
    <mergeCell ref="A163:E163"/>
    <mergeCell ref="F163:G163"/>
    <mergeCell ref="H163:L163"/>
    <mergeCell ref="C160:D160"/>
    <mergeCell ref="E160:G160"/>
    <mergeCell ref="H160:L160"/>
    <mergeCell ref="C161:D161"/>
    <mergeCell ref="E161:G161"/>
    <mergeCell ref="H161:L161"/>
    <mergeCell ref="C158:D158"/>
    <mergeCell ref="E158:G158"/>
    <mergeCell ref="H158:L158"/>
    <mergeCell ref="C159:D159"/>
    <mergeCell ref="E159:G159"/>
    <mergeCell ref="H159:L159"/>
    <mergeCell ref="C156:D156"/>
    <mergeCell ref="E156:G156"/>
    <mergeCell ref="H156:L156"/>
    <mergeCell ref="C157:D157"/>
    <mergeCell ref="E157:G157"/>
    <mergeCell ref="H157:L157"/>
    <mergeCell ref="C154:D154"/>
    <mergeCell ref="E154:G154"/>
    <mergeCell ref="H154:L154"/>
    <mergeCell ref="C155:D155"/>
    <mergeCell ref="E155:G155"/>
    <mergeCell ref="H155:L155"/>
    <mergeCell ref="A151:L151"/>
    <mergeCell ref="A152:L152"/>
    <mergeCell ref="C153:D153"/>
    <mergeCell ref="E153:G153"/>
    <mergeCell ref="H153:L153"/>
    <mergeCell ref="A149:E149"/>
    <mergeCell ref="F149:G149"/>
    <mergeCell ref="H149:L149"/>
    <mergeCell ref="A150:D150"/>
    <mergeCell ref="E150:G150"/>
    <mergeCell ref="H150:L150"/>
    <mergeCell ref="C147:D147"/>
    <mergeCell ref="E147:G147"/>
    <mergeCell ref="H147:L147"/>
    <mergeCell ref="C148:D148"/>
    <mergeCell ref="E148:G148"/>
    <mergeCell ref="H148:L148"/>
    <mergeCell ref="C145:D145"/>
    <mergeCell ref="E145:G145"/>
    <mergeCell ref="H145:L145"/>
    <mergeCell ref="C146:D146"/>
    <mergeCell ref="E146:G146"/>
    <mergeCell ref="H146:L146"/>
    <mergeCell ref="C143:D143"/>
    <mergeCell ref="E143:G143"/>
    <mergeCell ref="H143:L143"/>
    <mergeCell ref="C144:D144"/>
    <mergeCell ref="E144:G144"/>
    <mergeCell ref="H144:L144"/>
    <mergeCell ref="C141:D141"/>
    <mergeCell ref="E141:G141"/>
    <mergeCell ref="H141:L141"/>
    <mergeCell ref="C142:D142"/>
    <mergeCell ref="E142:G142"/>
    <mergeCell ref="H142:L142"/>
    <mergeCell ref="C139:D139"/>
    <mergeCell ref="E139:G139"/>
    <mergeCell ref="H139:L139"/>
    <mergeCell ref="C140:D140"/>
    <mergeCell ref="E140:G140"/>
    <mergeCell ref="H140:L140"/>
    <mergeCell ref="C137:D137"/>
    <mergeCell ref="E137:G137"/>
    <mergeCell ref="H137:L137"/>
    <mergeCell ref="C138:D138"/>
    <mergeCell ref="E138:G138"/>
    <mergeCell ref="H138:L138"/>
    <mergeCell ref="C135:D135"/>
    <mergeCell ref="E135:G135"/>
    <mergeCell ref="H135:L135"/>
    <mergeCell ref="C136:D136"/>
    <mergeCell ref="E136:G136"/>
    <mergeCell ref="H136:L136"/>
    <mergeCell ref="C133:D133"/>
    <mergeCell ref="E133:G133"/>
    <mergeCell ref="H133:L133"/>
    <mergeCell ref="A134:B134"/>
    <mergeCell ref="C134:F134"/>
    <mergeCell ref="G134:L134"/>
    <mergeCell ref="C131:D131"/>
    <mergeCell ref="E131:G131"/>
    <mergeCell ref="H131:L131"/>
    <mergeCell ref="C132:D132"/>
    <mergeCell ref="E132:G132"/>
    <mergeCell ref="H132:L132"/>
    <mergeCell ref="C129:D129"/>
    <mergeCell ref="E129:G129"/>
    <mergeCell ref="H129:L129"/>
    <mergeCell ref="C130:D130"/>
    <mergeCell ref="E130:G130"/>
    <mergeCell ref="H130:L130"/>
    <mergeCell ref="C127:D127"/>
    <mergeCell ref="E127:G127"/>
    <mergeCell ref="H127:L127"/>
    <mergeCell ref="C128:D128"/>
    <mergeCell ref="E128:G128"/>
    <mergeCell ref="H128:L128"/>
    <mergeCell ref="C125:D125"/>
    <mergeCell ref="E125:G125"/>
    <mergeCell ref="H125:L125"/>
    <mergeCell ref="C126:D126"/>
    <mergeCell ref="E126:G126"/>
    <mergeCell ref="H126:L126"/>
    <mergeCell ref="C123:D123"/>
    <mergeCell ref="E123:G123"/>
    <mergeCell ref="H123:L123"/>
    <mergeCell ref="C124:D124"/>
    <mergeCell ref="E124:G124"/>
    <mergeCell ref="H124:L124"/>
    <mergeCell ref="C121:D121"/>
    <mergeCell ref="E121:G121"/>
    <mergeCell ref="H121:L121"/>
    <mergeCell ref="C122:D122"/>
    <mergeCell ref="E122:G122"/>
    <mergeCell ref="H122:L122"/>
    <mergeCell ref="C119:D119"/>
    <mergeCell ref="E119:G119"/>
    <mergeCell ref="H119:L119"/>
    <mergeCell ref="C120:D120"/>
    <mergeCell ref="E120:G120"/>
    <mergeCell ref="H120:L120"/>
    <mergeCell ref="C117:D117"/>
    <mergeCell ref="E117:G117"/>
    <mergeCell ref="H117:L117"/>
    <mergeCell ref="C118:D118"/>
    <mergeCell ref="E118:G118"/>
    <mergeCell ref="H118:L118"/>
    <mergeCell ref="C115:D115"/>
    <mergeCell ref="E115:G115"/>
    <mergeCell ref="H115:L115"/>
    <mergeCell ref="C116:D116"/>
    <mergeCell ref="E116:G116"/>
    <mergeCell ref="H116:L116"/>
    <mergeCell ref="C113:D113"/>
    <mergeCell ref="E113:G113"/>
    <mergeCell ref="H113:L113"/>
    <mergeCell ref="C114:D114"/>
    <mergeCell ref="E114:G114"/>
    <mergeCell ref="H114:L114"/>
    <mergeCell ref="C111:D111"/>
    <mergeCell ref="E111:G111"/>
    <mergeCell ref="H111:L111"/>
    <mergeCell ref="C112:D112"/>
    <mergeCell ref="E112:G112"/>
    <mergeCell ref="H112:L112"/>
    <mergeCell ref="C109:D109"/>
    <mergeCell ref="E109:G109"/>
    <mergeCell ref="H109:L109"/>
    <mergeCell ref="C110:D110"/>
    <mergeCell ref="E110:G110"/>
    <mergeCell ref="H110:L110"/>
    <mergeCell ref="C107:D107"/>
    <mergeCell ref="E107:G107"/>
    <mergeCell ref="H107:L107"/>
    <mergeCell ref="C108:D108"/>
    <mergeCell ref="E108:G108"/>
    <mergeCell ref="H108:L108"/>
    <mergeCell ref="C105:D105"/>
    <mergeCell ref="E105:G105"/>
    <mergeCell ref="H105:L105"/>
    <mergeCell ref="C106:D106"/>
    <mergeCell ref="E106:G106"/>
    <mergeCell ref="H106:L106"/>
    <mergeCell ref="C103:D103"/>
    <mergeCell ref="E103:G103"/>
    <mergeCell ref="H103:L103"/>
    <mergeCell ref="A104:B104"/>
    <mergeCell ref="C104:F104"/>
    <mergeCell ref="G104:L104"/>
    <mergeCell ref="C101:D101"/>
    <mergeCell ref="E101:G101"/>
    <mergeCell ref="H101:L101"/>
    <mergeCell ref="C102:D102"/>
    <mergeCell ref="E102:G102"/>
    <mergeCell ref="H102:L102"/>
    <mergeCell ref="C99:D99"/>
    <mergeCell ref="E99:G99"/>
    <mergeCell ref="H99:L99"/>
    <mergeCell ref="C100:D100"/>
    <mergeCell ref="E100:G100"/>
    <mergeCell ref="H100:L100"/>
    <mergeCell ref="C97:D97"/>
    <mergeCell ref="E97:G97"/>
    <mergeCell ref="H97:L97"/>
    <mergeCell ref="C98:D98"/>
    <mergeCell ref="E98:G98"/>
    <mergeCell ref="H98:L98"/>
    <mergeCell ref="C95:D95"/>
    <mergeCell ref="E95:G95"/>
    <mergeCell ref="H95:L95"/>
    <mergeCell ref="C96:D96"/>
    <mergeCell ref="E96:G96"/>
    <mergeCell ref="H96:L96"/>
    <mergeCell ref="C93:D93"/>
    <mergeCell ref="E93:G93"/>
    <mergeCell ref="H93:L93"/>
    <mergeCell ref="C94:D94"/>
    <mergeCell ref="E94:G94"/>
    <mergeCell ref="H94:L94"/>
    <mergeCell ref="C91:D91"/>
    <mergeCell ref="E91:G91"/>
    <mergeCell ref="H91:L91"/>
    <mergeCell ref="C92:D92"/>
    <mergeCell ref="E92:G92"/>
    <mergeCell ref="H92:L92"/>
    <mergeCell ref="C89:D89"/>
    <mergeCell ref="E89:G89"/>
    <mergeCell ref="H89:L89"/>
    <mergeCell ref="C90:D90"/>
    <mergeCell ref="E90:G90"/>
    <mergeCell ref="H90:L90"/>
    <mergeCell ref="C87:D87"/>
    <mergeCell ref="E87:G87"/>
    <mergeCell ref="H87:L87"/>
    <mergeCell ref="C88:D88"/>
    <mergeCell ref="E88:G88"/>
    <mergeCell ref="H88:L88"/>
    <mergeCell ref="C85:D85"/>
    <mergeCell ref="E85:G85"/>
    <mergeCell ref="H85:L85"/>
    <mergeCell ref="C86:D86"/>
    <mergeCell ref="E86:G86"/>
    <mergeCell ref="H86:L86"/>
    <mergeCell ref="C83:D83"/>
    <mergeCell ref="E83:G83"/>
    <mergeCell ref="H83:L83"/>
    <mergeCell ref="C84:D84"/>
    <mergeCell ref="E84:G84"/>
    <mergeCell ref="H84:L84"/>
    <mergeCell ref="C81:D81"/>
    <mergeCell ref="E81:G81"/>
    <mergeCell ref="H81:L81"/>
    <mergeCell ref="C82:D82"/>
    <mergeCell ref="E82:G82"/>
    <mergeCell ref="H82:L82"/>
    <mergeCell ref="C79:D79"/>
    <mergeCell ref="E79:G79"/>
    <mergeCell ref="H79:L79"/>
    <mergeCell ref="C80:D80"/>
    <mergeCell ref="E80:G80"/>
    <mergeCell ref="H80:L80"/>
    <mergeCell ref="C77:D77"/>
    <mergeCell ref="E77:G77"/>
    <mergeCell ref="H77:L77"/>
    <mergeCell ref="C78:D78"/>
    <mergeCell ref="E78:G78"/>
    <mergeCell ref="H78:L78"/>
    <mergeCell ref="C75:D75"/>
    <mergeCell ref="E75:G75"/>
    <mergeCell ref="H75:L75"/>
    <mergeCell ref="C76:D76"/>
    <mergeCell ref="E76:G76"/>
    <mergeCell ref="H76:L76"/>
    <mergeCell ref="C73:D73"/>
    <mergeCell ref="E73:G73"/>
    <mergeCell ref="H73:L73"/>
    <mergeCell ref="C74:D74"/>
    <mergeCell ref="E74:G74"/>
    <mergeCell ref="H74:L74"/>
    <mergeCell ref="C71:D71"/>
    <mergeCell ref="E71:G71"/>
    <mergeCell ref="H71:L71"/>
    <mergeCell ref="C72:D72"/>
    <mergeCell ref="E72:G72"/>
    <mergeCell ref="H72:L72"/>
    <mergeCell ref="C69:D69"/>
    <mergeCell ref="E69:G69"/>
    <mergeCell ref="H69:L69"/>
    <mergeCell ref="C70:D70"/>
    <mergeCell ref="E70:G70"/>
    <mergeCell ref="H70:L70"/>
    <mergeCell ref="C67:D67"/>
    <mergeCell ref="E67:G67"/>
    <mergeCell ref="H67:L67"/>
    <mergeCell ref="C68:D68"/>
    <mergeCell ref="E68:G68"/>
    <mergeCell ref="H68:L68"/>
    <mergeCell ref="C65:D65"/>
    <mergeCell ref="E65:G65"/>
    <mergeCell ref="H65:L65"/>
    <mergeCell ref="A66:B66"/>
    <mergeCell ref="C66:F66"/>
    <mergeCell ref="G66:L66"/>
    <mergeCell ref="C63:D63"/>
    <mergeCell ref="E63:G63"/>
    <mergeCell ref="H63:L63"/>
    <mergeCell ref="C64:D64"/>
    <mergeCell ref="E64:G64"/>
    <mergeCell ref="H64:L64"/>
    <mergeCell ref="C61:D61"/>
    <mergeCell ref="E61:G61"/>
    <mergeCell ref="H61:L61"/>
    <mergeCell ref="C62:D62"/>
    <mergeCell ref="E62:G62"/>
    <mergeCell ref="H62:L62"/>
    <mergeCell ref="C59:D59"/>
    <mergeCell ref="E59:G59"/>
    <mergeCell ref="H59:L59"/>
    <mergeCell ref="C60:D60"/>
    <mergeCell ref="E60:G60"/>
    <mergeCell ref="H60:L60"/>
    <mergeCell ref="C57:D57"/>
    <mergeCell ref="E57:G57"/>
    <mergeCell ref="H57:L57"/>
    <mergeCell ref="C58:D58"/>
    <mergeCell ref="E58:G58"/>
    <mergeCell ref="H58:L58"/>
    <mergeCell ref="C55:D55"/>
    <mergeCell ref="E55:G55"/>
    <mergeCell ref="H55:L55"/>
    <mergeCell ref="C56:D56"/>
    <mergeCell ref="E56:G56"/>
    <mergeCell ref="H56:L56"/>
    <mergeCell ref="C53:D53"/>
    <mergeCell ref="E53:G53"/>
    <mergeCell ref="H53:L53"/>
    <mergeCell ref="C54:D54"/>
    <mergeCell ref="E54:G54"/>
    <mergeCell ref="H54:L54"/>
    <mergeCell ref="C51:D51"/>
    <mergeCell ref="E51:G51"/>
    <mergeCell ref="H51:L51"/>
    <mergeCell ref="C52:D52"/>
    <mergeCell ref="E52:G52"/>
    <mergeCell ref="H52:L52"/>
    <mergeCell ref="C49:D49"/>
    <mergeCell ref="E49:G49"/>
    <mergeCell ref="H49:L49"/>
    <mergeCell ref="C50:D50"/>
    <mergeCell ref="E50:G50"/>
    <mergeCell ref="H50:L50"/>
    <mergeCell ref="C47:D47"/>
    <mergeCell ref="E47:G47"/>
    <mergeCell ref="H47:L47"/>
    <mergeCell ref="C48:D48"/>
    <mergeCell ref="E48:G48"/>
    <mergeCell ref="H48:L48"/>
    <mergeCell ref="C45:D45"/>
    <mergeCell ref="E45:G45"/>
    <mergeCell ref="H45:L45"/>
    <mergeCell ref="C46:D46"/>
    <mergeCell ref="E46:G46"/>
    <mergeCell ref="H46:L46"/>
    <mergeCell ref="C43:D43"/>
    <mergeCell ref="E43:G43"/>
    <mergeCell ref="H43:L43"/>
    <mergeCell ref="C44:D44"/>
    <mergeCell ref="E44:G44"/>
    <mergeCell ref="H44:L44"/>
    <mergeCell ref="C41:D41"/>
    <mergeCell ref="E41:G41"/>
    <mergeCell ref="H41:L41"/>
    <mergeCell ref="C42:D42"/>
    <mergeCell ref="E42:G42"/>
    <mergeCell ref="H42:L42"/>
    <mergeCell ref="C39:D39"/>
    <mergeCell ref="E39:G39"/>
    <mergeCell ref="H39:L39"/>
    <mergeCell ref="C40:D40"/>
    <mergeCell ref="E40:G40"/>
    <mergeCell ref="H40:L40"/>
    <mergeCell ref="C37:D37"/>
    <mergeCell ref="E37:G37"/>
    <mergeCell ref="H37:L37"/>
    <mergeCell ref="C38:D38"/>
    <mergeCell ref="E38:G38"/>
    <mergeCell ref="H38:L38"/>
    <mergeCell ref="C35:D35"/>
    <mergeCell ref="E35:G35"/>
    <mergeCell ref="H35:L35"/>
    <mergeCell ref="C36:D36"/>
    <mergeCell ref="E36:G36"/>
    <mergeCell ref="H36:L36"/>
    <mergeCell ref="C33:D33"/>
    <mergeCell ref="E33:G33"/>
    <mergeCell ref="H33:L33"/>
    <mergeCell ref="A34:B34"/>
    <mergeCell ref="C34:F34"/>
    <mergeCell ref="G34:L34"/>
    <mergeCell ref="C31:D31"/>
    <mergeCell ref="E31:G31"/>
    <mergeCell ref="H31:L31"/>
    <mergeCell ref="C32:D32"/>
    <mergeCell ref="E32:G32"/>
    <mergeCell ref="H32:L32"/>
    <mergeCell ref="C29:D29"/>
    <mergeCell ref="E29:G29"/>
    <mergeCell ref="H29:L29"/>
    <mergeCell ref="C30:D30"/>
    <mergeCell ref="E30:G30"/>
    <mergeCell ref="H30:L30"/>
    <mergeCell ref="C27:D27"/>
    <mergeCell ref="E27:G27"/>
    <mergeCell ref="H27:L27"/>
    <mergeCell ref="C28:D28"/>
    <mergeCell ref="E28:G28"/>
    <mergeCell ref="H28:L28"/>
    <mergeCell ref="C25:D25"/>
    <mergeCell ref="E25:G25"/>
    <mergeCell ref="H25:L25"/>
    <mergeCell ref="C26:D26"/>
    <mergeCell ref="E26:G26"/>
    <mergeCell ref="H26:L26"/>
    <mergeCell ref="C23:D23"/>
    <mergeCell ref="E23:G23"/>
    <mergeCell ref="H23:L23"/>
    <mergeCell ref="C24:D24"/>
    <mergeCell ref="E24:G24"/>
    <mergeCell ref="H24:L24"/>
    <mergeCell ref="C21:D21"/>
    <mergeCell ref="E21:G21"/>
    <mergeCell ref="H21:L21"/>
    <mergeCell ref="C22:D22"/>
    <mergeCell ref="E22:G22"/>
    <mergeCell ref="H22:L22"/>
    <mergeCell ref="C19:D19"/>
    <mergeCell ref="E19:G19"/>
    <mergeCell ref="H19:L19"/>
    <mergeCell ref="C20:D20"/>
    <mergeCell ref="E20:G20"/>
    <mergeCell ref="H20:L20"/>
    <mergeCell ref="C17:D17"/>
    <mergeCell ref="E17:G17"/>
    <mergeCell ref="H17:L17"/>
    <mergeCell ref="C18:D18"/>
    <mergeCell ref="E18:G18"/>
    <mergeCell ref="H18:L18"/>
    <mergeCell ref="C15:D15"/>
    <mergeCell ref="E15:G15"/>
    <mergeCell ref="H15:L15"/>
    <mergeCell ref="C16:D16"/>
    <mergeCell ref="E16:G16"/>
    <mergeCell ref="H16:L16"/>
    <mergeCell ref="C13:D13"/>
    <mergeCell ref="E13:G13"/>
    <mergeCell ref="H13:L13"/>
    <mergeCell ref="C14:D14"/>
    <mergeCell ref="E14:G14"/>
    <mergeCell ref="H14:L14"/>
    <mergeCell ref="C11:D11"/>
    <mergeCell ref="E11:G11"/>
    <mergeCell ref="H11:L11"/>
    <mergeCell ref="C12:D12"/>
    <mergeCell ref="E12:G12"/>
    <mergeCell ref="H12:L12"/>
    <mergeCell ref="C9:D9"/>
    <mergeCell ref="E9:G9"/>
    <mergeCell ref="H9:L9"/>
    <mergeCell ref="C10:D10"/>
    <mergeCell ref="E10:G10"/>
    <mergeCell ref="H10:L10"/>
    <mergeCell ref="C7:D7"/>
    <mergeCell ref="E7:G7"/>
    <mergeCell ref="H7:L7"/>
    <mergeCell ref="C8:D8"/>
    <mergeCell ref="E8:G8"/>
    <mergeCell ref="H8:L8"/>
    <mergeCell ref="A5:L5"/>
    <mergeCell ref="C6:D6"/>
    <mergeCell ref="E6:G6"/>
    <mergeCell ref="H6:L6"/>
    <mergeCell ref="C3:D3"/>
    <mergeCell ref="E3:G3"/>
    <mergeCell ref="H3:L3"/>
    <mergeCell ref="C4:D4"/>
    <mergeCell ref="E4:G4"/>
    <mergeCell ref="H4:L4"/>
    <mergeCell ref="A1:K1"/>
    <mergeCell ref="A2:B2"/>
    <mergeCell ref="C2:F2"/>
    <mergeCell ref="G2:L2"/>
  </mergeCells>
  <printOptions horizontalCentered="1"/>
  <pageMargins left="0.7875" right="0.7875" top="0.7597222222222223" bottom="0.3701388888888889" header="0.1798611111111111" footer="0.1798611111111111"/>
  <pageSetup horizontalDpi="300" verticalDpi="300" orientation="portrait" paperSize="9"/>
  <headerFooter alignWithMargins="0">
    <oddHeader>&amp;R&amp;8Załącznik Nr &amp;A
do Uchwały Nr
Rady Gminy Miłkowice
z dnia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 topLeftCell="A1">
      <selection activeCell="K29" sqref="K29"/>
    </sheetView>
  </sheetViews>
  <sheetFormatPr defaultColWidth="9.00390625" defaultRowHeight="12.75"/>
  <cols>
    <col min="1" max="1" width="5.625" style="266" customWidth="1"/>
    <col min="2" max="2" width="8.625" style="266" customWidth="1"/>
    <col min="3" max="3" width="39.625" style="266" customWidth="1"/>
    <col min="4" max="4" width="11.375" style="266" customWidth="1"/>
    <col min="5" max="5" width="14.75390625" style="266" customWidth="1"/>
    <col min="6" max="6" width="13.375" style="266" customWidth="1"/>
    <col min="7" max="7" width="11.25390625" style="266" hidden="1" customWidth="1"/>
    <col min="8" max="16384" width="8.625" style="266" customWidth="1"/>
  </cols>
  <sheetData>
    <row r="1" spans="3:4" ht="5.25" customHeight="1">
      <c r="C1" s="267"/>
      <c r="D1" s="267"/>
    </row>
    <row r="2" spans="1:7" ht="15.75">
      <c r="A2" s="586" t="s">
        <v>755</v>
      </c>
      <c r="B2" s="586"/>
      <c r="C2" s="586"/>
      <c r="D2" s="586"/>
      <c r="E2" s="586"/>
      <c r="F2" s="586"/>
      <c r="G2" s="586"/>
    </row>
    <row r="3" spans="1:7" ht="15.75" customHeight="1">
      <c r="A3" s="586" t="s">
        <v>756</v>
      </c>
      <c r="B3" s="586"/>
      <c r="C3" s="586"/>
      <c r="D3" s="586"/>
      <c r="E3" s="586"/>
      <c r="F3" s="586"/>
      <c r="G3" s="586"/>
    </row>
    <row r="4" spans="1:7" ht="15.75" customHeight="1">
      <c r="A4" s="587" t="s">
        <v>882</v>
      </c>
      <c r="B4" s="587"/>
      <c r="C4" s="587"/>
      <c r="D4" s="587"/>
      <c r="E4" s="587"/>
      <c r="F4" s="587"/>
      <c r="G4" s="587"/>
    </row>
    <row r="5" spans="1:7" ht="8.25" customHeight="1">
      <c r="A5" s="268"/>
      <c r="B5" s="268"/>
      <c r="C5" s="268"/>
      <c r="D5" s="268"/>
      <c r="E5" s="268"/>
      <c r="F5" s="268"/>
      <c r="G5" s="268"/>
    </row>
    <row r="6" spans="1:7" ht="24.75" customHeight="1">
      <c r="A6" s="403" t="s">
        <v>757</v>
      </c>
      <c r="B6" s="404" t="s">
        <v>758</v>
      </c>
      <c r="C6" s="404" t="s">
        <v>759</v>
      </c>
      <c r="D6" s="405" t="s">
        <v>760</v>
      </c>
      <c r="E6" s="404" t="s">
        <v>761</v>
      </c>
      <c r="F6" s="404" t="s">
        <v>762</v>
      </c>
      <c r="G6" s="406" t="s">
        <v>763</v>
      </c>
    </row>
    <row r="7" spans="1:7" ht="18" customHeight="1">
      <c r="A7" s="588" t="s">
        <v>761</v>
      </c>
      <c r="B7" s="589"/>
      <c r="C7" s="589"/>
      <c r="D7" s="269">
        <v>0</v>
      </c>
      <c r="E7" s="269">
        <f>E8</f>
        <v>203300</v>
      </c>
      <c r="F7" s="270"/>
      <c r="G7" s="407"/>
    </row>
    <row r="8" spans="1:7" ht="15.75" customHeight="1">
      <c r="A8" s="408" t="s">
        <v>155</v>
      </c>
      <c r="B8" s="271" t="s">
        <v>158</v>
      </c>
      <c r="C8" s="272" t="s">
        <v>156</v>
      </c>
      <c r="D8" s="273"/>
      <c r="E8" s="273">
        <f>E9+E13</f>
        <v>203300</v>
      </c>
      <c r="F8" s="274"/>
      <c r="G8" s="409"/>
    </row>
    <row r="9" spans="1:8" ht="17.25" customHeight="1">
      <c r="A9" s="595" t="s">
        <v>764</v>
      </c>
      <c r="B9" s="596"/>
      <c r="C9" s="597"/>
      <c r="D9" s="275"/>
      <c r="E9" s="276">
        <f>SUM(E10:E12)</f>
        <v>32800</v>
      </c>
      <c r="F9" s="277"/>
      <c r="G9" s="410"/>
      <c r="H9" s="278"/>
    </row>
    <row r="10" spans="1:7" ht="15.75" customHeight="1">
      <c r="A10" s="411"/>
      <c r="B10" s="279"/>
      <c r="C10" s="280" t="s">
        <v>765</v>
      </c>
      <c r="D10" s="281"/>
      <c r="E10" s="282">
        <v>800</v>
      </c>
      <c r="F10" s="283"/>
      <c r="G10" s="412"/>
    </row>
    <row r="11" spans="1:7" ht="15.75" customHeight="1">
      <c r="A11" s="411"/>
      <c r="B11" s="279"/>
      <c r="C11" s="284" t="s">
        <v>766</v>
      </c>
      <c r="D11" s="285"/>
      <c r="E11" s="286">
        <v>5000</v>
      </c>
      <c r="F11" s="287"/>
      <c r="G11" s="413"/>
    </row>
    <row r="12" spans="1:7" ht="15.75" customHeight="1">
      <c r="A12" s="411"/>
      <c r="B12" s="279"/>
      <c r="C12" s="288" t="s">
        <v>767</v>
      </c>
      <c r="D12" s="289"/>
      <c r="E12" s="290">
        <v>27000</v>
      </c>
      <c r="F12" s="291"/>
      <c r="G12" s="414"/>
    </row>
    <row r="13" spans="1:8" ht="18.75" customHeight="1">
      <c r="A13" s="595" t="s">
        <v>768</v>
      </c>
      <c r="B13" s="596"/>
      <c r="C13" s="597"/>
      <c r="D13" s="292"/>
      <c r="E13" s="293">
        <f>SUM(E14:E16)</f>
        <v>170500</v>
      </c>
      <c r="F13" s="274"/>
      <c r="G13" s="409"/>
      <c r="H13" s="278"/>
    </row>
    <row r="14" spans="1:7" ht="15.75" customHeight="1">
      <c r="A14" s="411"/>
      <c r="B14" s="279"/>
      <c r="C14" s="280" t="s">
        <v>765</v>
      </c>
      <c r="D14" s="281"/>
      <c r="E14" s="282">
        <v>7000</v>
      </c>
      <c r="F14" s="283"/>
      <c r="G14" s="412"/>
    </row>
    <row r="15" spans="1:7" ht="15.75" customHeight="1">
      <c r="A15" s="411"/>
      <c r="B15" s="279"/>
      <c r="C15" s="284" t="s">
        <v>766</v>
      </c>
      <c r="D15" s="285"/>
      <c r="E15" s="286">
        <v>28500</v>
      </c>
      <c r="F15" s="287"/>
      <c r="G15" s="413"/>
    </row>
    <row r="16" spans="1:7" ht="15.75" customHeight="1">
      <c r="A16" s="411"/>
      <c r="B16" s="279"/>
      <c r="C16" s="294" t="s">
        <v>767</v>
      </c>
      <c r="D16" s="289"/>
      <c r="E16" s="295">
        <v>135000</v>
      </c>
      <c r="F16" s="291"/>
      <c r="G16" s="414"/>
    </row>
    <row r="17" spans="1:7" ht="8.25" customHeight="1">
      <c r="A17" s="415"/>
      <c r="B17" s="296"/>
      <c r="C17" s="297"/>
      <c r="D17" s="298"/>
      <c r="E17" s="299"/>
      <c r="F17" s="300"/>
      <c r="G17" s="409"/>
    </row>
    <row r="18" spans="1:7" ht="18" customHeight="1">
      <c r="A18" s="590" t="s">
        <v>762</v>
      </c>
      <c r="B18" s="591"/>
      <c r="C18" s="591"/>
      <c r="D18" s="301"/>
      <c r="E18" s="302"/>
      <c r="F18" s="269">
        <f>F19</f>
        <v>203300</v>
      </c>
      <c r="G18" s="416"/>
    </row>
    <row r="19" spans="1:7" ht="15.75" customHeight="1">
      <c r="A19" s="408" t="s">
        <v>155</v>
      </c>
      <c r="B19" s="271" t="s">
        <v>158</v>
      </c>
      <c r="C19" s="272" t="s">
        <v>156</v>
      </c>
      <c r="D19" s="303"/>
      <c r="E19" s="274"/>
      <c r="F19" s="273">
        <f>F20+F24</f>
        <v>203300</v>
      </c>
      <c r="G19" s="417"/>
    </row>
    <row r="20" spans="1:7" ht="16.5" customHeight="1">
      <c r="A20" s="595" t="s">
        <v>764</v>
      </c>
      <c r="B20" s="596"/>
      <c r="C20" s="597"/>
      <c r="D20" s="304"/>
      <c r="E20" s="277"/>
      <c r="F20" s="305">
        <f>SUM(F21:F23)</f>
        <v>32800</v>
      </c>
      <c r="G20" s="410">
        <f>SUM(G21:G23)</f>
        <v>0</v>
      </c>
    </row>
    <row r="21" spans="1:7" ht="15.75" customHeight="1">
      <c r="A21" s="411"/>
      <c r="B21" s="279"/>
      <c r="C21" s="306" t="s">
        <v>769</v>
      </c>
      <c r="D21" s="307"/>
      <c r="E21" s="308"/>
      <c r="F21" s="309">
        <v>3000</v>
      </c>
      <c r="G21" s="418"/>
    </row>
    <row r="22" spans="1:7" ht="15.75" customHeight="1">
      <c r="A22" s="411"/>
      <c r="B22" s="279"/>
      <c r="C22" s="284" t="s">
        <v>770</v>
      </c>
      <c r="D22" s="285"/>
      <c r="E22" s="286"/>
      <c r="F22" s="287">
        <v>3300</v>
      </c>
      <c r="G22" s="413"/>
    </row>
    <row r="23" spans="1:7" ht="15.75" customHeight="1">
      <c r="A23" s="411"/>
      <c r="B23" s="279"/>
      <c r="C23" s="310" t="s">
        <v>771</v>
      </c>
      <c r="D23" s="311"/>
      <c r="E23" s="312"/>
      <c r="F23" s="313">
        <v>26500</v>
      </c>
      <c r="G23" s="419"/>
    </row>
    <row r="24" spans="1:7" ht="18.75" customHeight="1">
      <c r="A24" s="595" t="s">
        <v>768</v>
      </c>
      <c r="B24" s="596"/>
      <c r="C24" s="597"/>
      <c r="D24" s="314"/>
      <c r="E24" s="305"/>
      <c r="F24" s="305">
        <f>SUM(F25:F31)</f>
        <v>170500</v>
      </c>
      <c r="G24" s="420">
        <f>SUM(G25:G31)</f>
        <v>0</v>
      </c>
    </row>
    <row r="25" spans="1:7" ht="15.75" customHeight="1">
      <c r="A25" s="411"/>
      <c r="B25" s="279"/>
      <c r="C25" s="280" t="s">
        <v>885</v>
      </c>
      <c r="D25" s="281"/>
      <c r="E25" s="282"/>
      <c r="F25" s="283">
        <v>1100</v>
      </c>
      <c r="G25" s="412"/>
    </row>
    <row r="26" spans="1:7" ht="15.75" customHeight="1">
      <c r="A26" s="411"/>
      <c r="B26" s="279"/>
      <c r="C26" s="284" t="s">
        <v>883</v>
      </c>
      <c r="D26" s="285"/>
      <c r="E26" s="286"/>
      <c r="F26" s="287">
        <v>180</v>
      </c>
      <c r="G26" s="413"/>
    </row>
    <row r="27" spans="1:7" ht="15.75" customHeight="1">
      <c r="A27" s="411"/>
      <c r="B27" s="279"/>
      <c r="C27" s="284" t="s">
        <v>884</v>
      </c>
      <c r="D27" s="400"/>
      <c r="E27" s="401"/>
      <c r="F27" s="402">
        <v>7160</v>
      </c>
      <c r="G27" s="413"/>
    </row>
    <row r="28" spans="1:7" ht="15.75" customHeight="1">
      <c r="A28" s="411"/>
      <c r="B28" s="279"/>
      <c r="C28" s="294" t="s">
        <v>769</v>
      </c>
      <c r="D28" s="289"/>
      <c r="E28" s="295"/>
      <c r="F28" s="291">
        <v>16000</v>
      </c>
      <c r="G28" s="414"/>
    </row>
    <row r="29" spans="1:7" ht="15.75" customHeight="1">
      <c r="A29" s="411"/>
      <c r="B29" s="279"/>
      <c r="C29" s="284" t="s">
        <v>770</v>
      </c>
      <c r="D29" s="285"/>
      <c r="E29" s="286"/>
      <c r="F29" s="287">
        <v>4780</v>
      </c>
      <c r="G29" s="413"/>
    </row>
    <row r="30" spans="1:7" ht="15.75" customHeight="1">
      <c r="A30" s="411"/>
      <c r="B30" s="279"/>
      <c r="C30" s="284" t="s">
        <v>771</v>
      </c>
      <c r="D30" s="400"/>
      <c r="E30" s="401"/>
      <c r="F30" s="402">
        <v>140780</v>
      </c>
      <c r="G30" s="413"/>
    </row>
    <row r="31" spans="1:7" ht="15.75" customHeight="1" thickBot="1">
      <c r="A31" s="411"/>
      <c r="B31" s="279"/>
      <c r="C31" s="288" t="s">
        <v>772</v>
      </c>
      <c r="D31" s="289"/>
      <c r="E31" s="290"/>
      <c r="F31" s="291">
        <v>500</v>
      </c>
      <c r="G31" s="414"/>
    </row>
    <row r="32" spans="1:7" ht="24.75" customHeight="1" thickBot="1">
      <c r="A32" s="592" t="s">
        <v>773</v>
      </c>
      <c r="B32" s="593"/>
      <c r="C32" s="593"/>
      <c r="D32" s="421"/>
      <c r="E32" s="422">
        <f>E8+D8</f>
        <v>203300</v>
      </c>
      <c r="F32" s="422">
        <f>F8+E8</f>
        <v>203300</v>
      </c>
      <c r="G32" s="423">
        <f>F18+G18</f>
        <v>203300</v>
      </c>
    </row>
    <row r="33" spans="1:7" ht="12.75">
      <c r="A33" s="315"/>
      <c r="B33" s="315"/>
      <c r="E33" s="265"/>
      <c r="F33" s="265"/>
      <c r="G33" s="265"/>
    </row>
    <row r="35" spans="3:7" ht="25.5" customHeight="1">
      <c r="C35" s="594"/>
      <c r="D35" s="594"/>
      <c r="E35" s="594"/>
      <c r="F35" s="594"/>
      <c r="G35" s="594"/>
    </row>
  </sheetData>
  <mergeCells count="11">
    <mergeCell ref="A18:C18"/>
    <mergeCell ref="A32:C32"/>
    <mergeCell ref="C35:G35"/>
    <mergeCell ref="A9:C9"/>
    <mergeCell ref="A13:C13"/>
    <mergeCell ref="A20:C20"/>
    <mergeCell ref="A24:C24"/>
    <mergeCell ref="A2:G2"/>
    <mergeCell ref="A3:G3"/>
    <mergeCell ref="A4:G4"/>
    <mergeCell ref="A7:C7"/>
  </mergeCells>
  <printOptions horizontalCentered="1"/>
  <pageMargins left="0.7874015748031497" right="0.7874015748031497" top="1.062992125984252" bottom="0.7086614173228347" header="0.2755905511811024" footer="0.4330708661417323"/>
  <pageSetup fitToHeight="1" fitToWidth="1" horizontalDpi="600" verticalDpi="600" orientation="portrait" paperSize="9" scale="93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="90" zoomScaleNormal="90" workbookViewId="0" topLeftCell="A22">
      <selection activeCell="A15" sqref="A15"/>
    </sheetView>
  </sheetViews>
  <sheetFormatPr defaultColWidth="9.00390625" defaultRowHeight="12.75"/>
  <cols>
    <col min="1" max="1" width="3.75390625" style="143" customWidth="1"/>
    <col min="2" max="2" width="7.625" style="143" customWidth="1"/>
    <col min="3" max="3" width="9.25390625" style="143" customWidth="1"/>
    <col min="4" max="4" width="18.375" style="143" customWidth="1"/>
    <col min="5" max="5" width="22.75390625" style="143" customWidth="1"/>
    <col min="6" max="6" width="26.375" style="143" customWidth="1"/>
    <col min="7" max="7" width="13.75390625" style="143" customWidth="1"/>
    <col min="8" max="8" width="1.875" style="143" customWidth="1"/>
    <col min="9" max="9" width="13.125" style="143" customWidth="1"/>
    <col min="10" max="16384" width="8.625" style="143" customWidth="1"/>
  </cols>
  <sheetData>
    <row r="1" spans="1:7" ht="33.75" customHeight="1">
      <c r="A1" s="598" t="s">
        <v>822</v>
      </c>
      <c r="B1" s="598"/>
      <c r="C1" s="598"/>
      <c r="D1" s="598"/>
      <c r="E1" s="598"/>
      <c r="F1" s="598"/>
      <c r="G1" s="598"/>
    </row>
    <row r="2" ht="10.5" customHeight="1">
      <c r="G2" s="316" t="s">
        <v>507</v>
      </c>
    </row>
    <row r="3" spans="1:7" ht="22.5" customHeight="1">
      <c r="A3" s="150" t="s">
        <v>508</v>
      </c>
      <c r="B3" s="150" t="s">
        <v>1</v>
      </c>
      <c r="C3" s="150" t="s">
        <v>2</v>
      </c>
      <c r="D3" s="150" t="s">
        <v>692</v>
      </c>
      <c r="E3" s="150" t="s">
        <v>774</v>
      </c>
      <c r="F3" s="150" t="s">
        <v>775</v>
      </c>
      <c r="G3" s="151" t="s">
        <v>776</v>
      </c>
    </row>
    <row r="4" spans="1:7" ht="7.5" customHeight="1">
      <c r="A4" s="219">
        <v>1</v>
      </c>
      <c r="B4" s="219">
        <v>2</v>
      </c>
      <c r="C4" s="219">
        <v>3</v>
      </c>
      <c r="D4" s="219"/>
      <c r="E4" s="219">
        <v>4</v>
      </c>
      <c r="F4" s="219">
        <v>5</v>
      </c>
      <c r="G4" s="219">
        <v>6</v>
      </c>
    </row>
    <row r="5" spans="1:7" ht="15" customHeight="1">
      <c r="A5" s="317" t="s">
        <v>777</v>
      </c>
      <c r="B5" s="318"/>
      <c r="C5" s="318"/>
      <c r="D5" s="318"/>
      <c r="E5" s="318"/>
      <c r="F5" s="318"/>
      <c r="G5" s="319">
        <f>G6</f>
        <v>930592.66</v>
      </c>
    </row>
    <row r="6" spans="1:7" ht="15.75" customHeight="1">
      <c r="A6" s="320" t="s">
        <v>778</v>
      </c>
      <c r="B6" s="321"/>
      <c r="C6" s="321"/>
      <c r="D6" s="321"/>
      <c r="E6" s="321"/>
      <c r="F6" s="321"/>
      <c r="G6" s="322">
        <f>SUM(G7:G14)</f>
        <v>930592.66</v>
      </c>
    </row>
    <row r="7" spans="1:256" ht="30" customHeight="1">
      <c r="A7" s="323">
        <v>1</v>
      </c>
      <c r="B7" s="324" t="s">
        <v>12</v>
      </c>
      <c r="C7" s="324" t="s">
        <v>260</v>
      </c>
      <c r="D7" s="424" t="s">
        <v>779</v>
      </c>
      <c r="E7" s="600" t="s">
        <v>780</v>
      </c>
      <c r="F7" s="326" t="s">
        <v>781</v>
      </c>
      <c r="G7" s="157">
        <v>204320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323">
        <v>2</v>
      </c>
      <c r="B8" s="156">
        <v>400</v>
      </c>
      <c r="C8" s="156">
        <v>40002</v>
      </c>
      <c r="D8" s="156" t="s">
        <v>25</v>
      </c>
      <c r="E8" s="601"/>
      <c r="F8" s="326" t="s">
        <v>782</v>
      </c>
      <c r="G8" s="157">
        <v>351200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323">
        <v>3</v>
      </c>
      <c r="B9" s="156">
        <v>600</v>
      </c>
      <c r="C9" s="156">
        <v>60016</v>
      </c>
      <c r="D9" s="424" t="s">
        <v>276</v>
      </c>
      <c r="E9" s="601"/>
      <c r="F9" s="326" t="s">
        <v>783</v>
      </c>
      <c r="G9" s="157">
        <v>93000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323">
        <v>4</v>
      </c>
      <c r="B10" s="156">
        <v>700</v>
      </c>
      <c r="C10" s="156">
        <v>70004</v>
      </c>
      <c r="D10" s="425" t="s">
        <v>887</v>
      </c>
      <c r="E10" s="601"/>
      <c r="F10" s="325" t="s">
        <v>784</v>
      </c>
      <c r="G10" s="157">
        <v>45000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323">
        <v>5</v>
      </c>
      <c r="B11" s="156">
        <v>710</v>
      </c>
      <c r="C11" s="156">
        <v>71035</v>
      </c>
      <c r="D11" s="156" t="s">
        <v>297</v>
      </c>
      <c r="E11" s="601"/>
      <c r="F11" s="325" t="s">
        <v>784</v>
      </c>
      <c r="G11" s="157">
        <v>14514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327">
        <v>6</v>
      </c>
      <c r="B12" s="154">
        <v>801</v>
      </c>
      <c r="C12" s="154">
        <v>80113</v>
      </c>
      <c r="D12" s="424" t="s">
        <v>372</v>
      </c>
      <c r="E12" s="601"/>
      <c r="F12" s="328" t="s">
        <v>785</v>
      </c>
      <c r="G12" s="329">
        <v>189474.66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327">
        <v>7</v>
      </c>
      <c r="B13" s="154">
        <v>900</v>
      </c>
      <c r="C13" s="154">
        <v>90002</v>
      </c>
      <c r="D13" s="424" t="s">
        <v>440</v>
      </c>
      <c r="E13" s="601"/>
      <c r="F13" s="328" t="s">
        <v>786</v>
      </c>
      <c r="G13" s="330">
        <v>26070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9" thickBot="1">
      <c r="A14" s="327">
        <v>8</v>
      </c>
      <c r="B14" s="154">
        <v>900</v>
      </c>
      <c r="C14" s="154">
        <v>90004</v>
      </c>
      <c r="D14" s="156" t="s">
        <v>787</v>
      </c>
      <c r="E14" s="602"/>
      <c r="F14" s="328" t="s">
        <v>788</v>
      </c>
      <c r="G14" s="330">
        <v>7014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7" ht="15.75" customHeight="1" thickBot="1">
      <c r="A15" s="331" t="s">
        <v>789</v>
      </c>
      <c r="B15" s="332"/>
      <c r="C15" s="332"/>
      <c r="D15" s="332"/>
      <c r="E15" s="332"/>
      <c r="F15" s="332"/>
      <c r="G15" s="333">
        <f>G16+G22</f>
        <v>613106.4</v>
      </c>
    </row>
    <row r="16" spans="1:7" ht="15.75" customHeight="1">
      <c r="A16" s="320" t="s">
        <v>790</v>
      </c>
      <c r="B16" s="321"/>
      <c r="C16" s="321"/>
      <c r="D16" s="321"/>
      <c r="E16" s="321"/>
      <c r="F16" s="321"/>
      <c r="G16" s="334">
        <f>SUM(G17:G21)</f>
        <v>495000</v>
      </c>
    </row>
    <row r="17" spans="1:7" ht="41.25" customHeight="1">
      <c r="A17" s="327">
        <v>1</v>
      </c>
      <c r="B17" s="154">
        <v>852</v>
      </c>
      <c r="C17" s="154">
        <v>85295</v>
      </c>
      <c r="D17" s="335" t="s">
        <v>791</v>
      </c>
      <c r="E17" s="328" t="s">
        <v>792</v>
      </c>
      <c r="F17" s="328" t="s">
        <v>793</v>
      </c>
      <c r="G17" s="330">
        <v>39400</v>
      </c>
    </row>
    <row r="18" spans="1:7" ht="36.75" customHeight="1">
      <c r="A18" s="327">
        <v>2</v>
      </c>
      <c r="B18" s="154">
        <v>921</v>
      </c>
      <c r="C18" s="154">
        <v>92109</v>
      </c>
      <c r="D18" s="335" t="s">
        <v>467</v>
      </c>
      <c r="E18" s="328" t="s">
        <v>792</v>
      </c>
      <c r="F18" s="328" t="s">
        <v>794</v>
      </c>
      <c r="G18" s="330">
        <v>200100</v>
      </c>
    </row>
    <row r="19" spans="1:7" ht="30" customHeight="1">
      <c r="A19" s="327">
        <v>3</v>
      </c>
      <c r="B19" s="154">
        <v>921</v>
      </c>
      <c r="C19" s="154">
        <v>92116</v>
      </c>
      <c r="D19" s="154" t="s">
        <v>212</v>
      </c>
      <c r="E19" s="328" t="s">
        <v>792</v>
      </c>
      <c r="F19" s="328" t="s">
        <v>795</v>
      </c>
      <c r="G19" s="330">
        <v>183500</v>
      </c>
    </row>
    <row r="20" spans="1:8" ht="38.25">
      <c r="A20" s="327">
        <v>4</v>
      </c>
      <c r="B20" s="154">
        <v>926</v>
      </c>
      <c r="C20" s="154">
        <v>92605</v>
      </c>
      <c r="D20" s="335" t="s">
        <v>796</v>
      </c>
      <c r="E20" s="328" t="s">
        <v>792</v>
      </c>
      <c r="F20" s="328" t="s">
        <v>797</v>
      </c>
      <c r="G20" s="330">
        <v>12000</v>
      </c>
      <c r="H20" s="160"/>
    </row>
    <row r="21" spans="1:7" ht="54" customHeight="1">
      <c r="A21" s="327">
        <v>5</v>
      </c>
      <c r="B21" s="154">
        <v>801</v>
      </c>
      <c r="C21" s="154">
        <v>80104</v>
      </c>
      <c r="D21" s="154" t="s">
        <v>798</v>
      </c>
      <c r="E21" s="328" t="s">
        <v>799</v>
      </c>
      <c r="F21" s="328" t="s">
        <v>800</v>
      </c>
      <c r="G21" s="329">
        <v>60000</v>
      </c>
    </row>
    <row r="22" spans="1:7" ht="15.75" customHeight="1">
      <c r="A22" s="320" t="s">
        <v>801</v>
      </c>
      <c r="B22" s="321"/>
      <c r="C22" s="321"/>
      <c r="D22" s="321"/>
      <c r="E22" s="321"/>
      <c r="F22" s="321"/>
      <c r="G22" s="322">
        <f>G23+G24</f>
        <v>118106.4</v>
      </c>
    </row>
    <row r="23" spans="1:7" ht="38.25">
      <c r="A23" s="327">
        <v>1</v>
      </c>
      <c r="B23" s="154">
        <v>801</v>
      </c>
      <c r="C23" s="154">
        <v>80104</v>
      </c>
      <c r="D23" s="154" t="s">
        <v>798</v>
      </c>
      <c r="E23" s="328" t="s">
        <v>802</v>
      </c>
      <c r="F23" s="328" t="s">
        <v>803</v>
      </c>
      <c r="G23" s="329">
        <v>113760</v>
      </c>
    </row>
    <row r="24" spans="1:7" ht="51">
      <c r="A24" s="327">
        <v>2</v>
      </c>
      <c r="B24" s="154">
        <v>854</v>
      </c>
      <c r="C24" s="154">
        <v>85404</v>
      </c>
      <c r="D24" s="154" t="s">
        <v>798</v>
      </c>
      <c r="E24" s="328" t="s">
        <v>802</v>
      </c>
      <c r="F24" s="328" t="s">
        <v>804</v>
      </c>
      <c r="G24" s="329">
        <v>4346.4</v>
      </c>
    </row>
    <row r="25" spans="1:7" ht="15.75" customHeight="1">
      <c r="A25" s="331" t="s">
        <v>805</v>
      </c>
      <c r="B25" s="332"/>
      <c r="C25" s="332"/>
      <c r="D25" s="332"/>
      <c r="E25" s="332"/>
      <c r="F25" s="332"/>
      <c r="G25" s="333">
        <f>G26+G30</f>
        <v>212000</v>
      </c>
    </row>
    <row r="26" spans="1:7" ht="15.75" customHeight="1">
      <c r="A26" s="320" t="s">
        <v>806</v>
      </c>
      <c r="B26" s="321"/>
      <c r="C26" s="321"/>
      <c r="D26" s="321"/>
      <c r="E26" s="321"/>
      <c r="F26" s="321"/>
      <c r="G26" s="334">
        <f>SUM(G27:G29)</f>
        <v>132000</v>
      </c>
    </row>
    <row r="27" spans="1:7" ht="36.75" customHeight="1">
      <c r="A27" s="327">
        <v>1</v>
      </c>
      <c r="B27" s="154">
        <v>851</v>
      </c>
      <c r="C27" s="154">
        <v>85153</v>
      </c>
      <c r="D27" s="335" t="s">
        <v>700</v>
      </c>
      <c r="E27" s="328" t="s">
        <v>792</v>
      </c>
      <c r="F27" s="328" t="s">
        <v>807</v>
      </c>
      <c r="G27" s="330">
        <v>2000</v>
      </c>
    </row>
    <row r="28" spans="1:7" ht="36.75" customHeight="1">
      <c r="A28" s="327">
        <v>2</v>
      </c>
      <c r="B28" s="154">
        <v>851</v>
      </c>
      <c r="C28" s="154">
        <v>85154</v>
      </c>
      <c r="D28" s="335" t="s">
        <v>396</v>
      </c>
      <c r="E28" s="328" t="s">
        <v>792</v>
      </c>
      <c r="F28" s="328" t="s">
        <v>808</v>
      </c>
      <c r="G28" s="330">
        <v>30000</v>
      </c>
    </row>
    <row r="29" spans="1:7" ht="51">
      <c r="A29" s="336">
        <v>3</v>
      </c>
      <c r="B29" s="337" t="s">
        <v>12</v>
      </c>
      <c r="C29" s="337" t="s">
        <v>260</v>
      </c>
      <c r="D29" s="338" t="s">
        <v>261</v>
      </c>
      <c r="E29" s="339" t="s">
        <v>780</v>
      </c>
      <c r="F29" s="339" t="s">
        <v>809</v>
      </c>
      <c r="G29" s="340">
        <v>100000</v>
      </c>
    </row>
    <row r="30" spans="1:7" ht="15.75" customHeight="1">
      <c r="A30" s="320" t="s">
        <v>810</v>
      </c>
      <c r="B30" s="321"/>
      <c r="C30" s="321"/>
      <c r="D30" s="321"/>
      <c r="E30" s="321"/>
      <c r="F30" s="321"/>
      <c r="G30" s="334">
        <f>SUM(G31:G31)</f>
        <v>80000</v>
      </c>
    </row>
    <row r="31" spans="1:7" ht="38.25">
      <c r="A31" s="341">
        <v>1</v>
      </c>
      <c r="B31" s="342">
        <v>926</v>
      </c>
      <c r="C31" s="342">
        <v>92605</v>
      </c>
      <c r="D31" s="335" t="s">
        <v>796</v>
      </c>
      <c r="E31" s="343" t="s">
        <v>811</v>
      </c>
      <c r="F31" s="344" t="s">
        <v>812</v>
      </c>
      <c r="G31" s="345">
        <v>80000</v>
      </c>
    </row>
    <row r="32" spans="1:9" ht="19.5" customHeight="1">
      <c r="A32" s="599" t="s">
        <v>813</v>
      </c>
      <c r="B32" s="599"/>
      <c r="C32" s="599"/>
      <c r="D32" s="599"/>
      <c r="E32" s="599"/>
      <c r="F32" s="599"/>
      <c r="G32" s="346">
        <f>G25+G15+G5</f>
        <v>1755699.06</v>
      </c>
      <c r="I32" s="175"/>
    </row>
    <row r="33" spans="8:9" ht="12.75">
      <c r="H33" s="160"/>
      <c r="I33" s="160"/>
    </row>
    <row r="34" spans="2:8" ht="12.75">
      <c r="B34" s="171"/>
      <c r="D34" s="171"/>
      <c r="H34" s="160"/>
    </row>
  </sheetData>
  <mergeCells count="3">
    <mergeCell ref="A1:G1"/>
    <mergeCell ref="A32:F32"/>
    <mergeCell ref="E7:E14"/>
  </mergeCells>
  <printOptions/>
  <pageMargins left="0.7875" right="0.7875" top="0.76" bottom="0.27" header="0.2" footer="0.18"/>
  <pageSetup fitToHeight="2" fitToWidth="1" horizontalDpi="300" verticalDpi="300" orientation="portrait" paperSize="9" scale="85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9" sqref="B9"/>
    </sheetView>
  </sheetViews>
  <sheetFormatPr defaultColWidth="9.00390625" defaultRowHeight="12.75"/>
  <cols>
    <col min="1" max="1" width="5.00390625" style="143" customWidth="1"/>
    <col min="2" max="2" width="57.00390625" style="143" customWidth="1"/>
    <col min="3" max="3" width="16.625" style="143" customWidth="1"/>
    <col min="4" max="16384" width="8.625" style="143" customWidth="1"/>
  </cols>
  <sheetData>
    <row r="1" spans="1:10" ht="19.5" customHeight="1">
      <c r="A1" s="603" t="s">
        <v>888</v>
      </c>
      <c r="B1" s="603"/>
      <c r="C1" s="603"/>
      <c r="D1" s="347"/>
      <c r="E1" s="347"/>
      <c r="F1" s="347"/>
      <c r="G1" s="347"/>
      <c r="H1" s="347"/>
      <c r="I1" s="347"/>
      <c r="J1" s="347"/>
    </row>
    <row r="2" spans="1:7" ht="30.75" customHeight="1">
      <c r="A2" s="603"/>
      <c r="B2" s="603"/>
      <c r="C2" s="603"/>
      <c r="D2" s="347"/>
      <c r="E2" s="347"/>
      <c r="F2" s="347"/>
      <c r="G2" s="347"/>
    </row>
    <row r="4" ht="13.5" thickBot="1">
      <c r="C4" s="217" t="s">
        <v>507</v>
      </c>
    </row>
    <row r="5" spans="1:10" ht="19.5" customHeight="1">
      <c r="A5" s="427" t="s">
        <v>508</v>
      </c>
      <c r="B5" s="428" t="s">
        <v>692</v>
      </c>
      <c r="C5" s="429" t="s">
        <v>814</v>
      </c>
      <c r="D5" s="348"/>
      <c r="E5" s="348"/>
      <c r="F5" s="348"/>
      <c r="G5" s="348"/>
      <c r="H5" s="348"/>
      <c r="I5" s="349"/>
      <c r="J5" s="349"/>
    </row>
    <row r="6" spans="1:10" ht="19.5" customHeight="1">
      <c r="A6" s="430" t="s">
        <v>815</v>
      </c>
      <c r="B6" s="350" t="s">
        <v>886</v>
      </c>
      <c r="C6" s="431">
        <f>C7</f>
        <v>4000</v>
      </c>
      <c r="D6" s="348"/>
      <c r="E6" s="348"/>
      <c r="F6" s="348"/>
      <c r="G6" s="348"/>
      <c r="H6" s="348"/>
      <c r="I6" s="349"/>
      <c r="J6" s="349"/>
    </row>
    <row r="7" spans="1:10" ht="27.75" customHeight="1">
      <c r="A7" s="432" t="s">
        <v>604</v>
      </c>
      <c r="B7" s="445" t="s">
        <v>817</v>
      </c>
      <c r="C7" s="433">
        <f>C8</f>
        <v>4000</v>
      </c>
      <c r="D7" s="348"/>
      <c r="E7" s="348"/>
      <c r="F7" s="348"/>
      <c r="G7" s="348"/>
      <c r="H7" s="348"/>
      <c r="I7" s="349"/>
      <c r="J7" s="349"/>
    </row>
    <row r="8" spans="1:10" ht="27" customHeight="1">
      <c r="A8" s="434"/>
      <c r="B8" s="426" t="s">
        <v>892</v>
      </c>
      <c r="C8" s="435">
        <f>C9</f>
        <v>4000</v>
      </c>
      <c r="D8" s="348"/>
      <c r="E8" s="348"/>
      <c r="F8" s="348"/>
      <c r="G8" s="348"/>
      <c r="H8" s="348"/>
      <c r="I8" s="349"/>
      <c r="J8" s="349"/>
    </row>
    <row r="9" spans="1:10" ht="19.5" customHeight="1">
      <c r="A9" s="436"/>
      <c r="B9" s="353" t="s">
        <v>818</v>
      </c>
      <c r="C9" s="437">
        <v>4000</v>
      </c>
      <c r="D9" s="348"/>
      <c r="E9" s="348"/>
      <c r="F9" s="348"/>
      <c r="G9" s="348"/>
      <c r="H9" s="348"/>
      <c r="I9" s="349"/>
      <c r="J9" s="349"/>
    </row>
    <row r="10" spans="1:10" ht="19.5" customHeight="1">
      <c r="A10" s="430" t="s">
        <v>816</v>
      </c>
      <c r="B10" s="350" t="s">
        <v>819</v>
      </c>
      <c r="C10" s="431">
        <f>C11</f>
        <v>4000</v>
      </c>
      <c r="D10" s="348"/>
      <c r="E10" s="348"/>
      <c r="F10" s="348"/>
      <c r="G10" s="348"/>
      <c r="H10" s="348"/>
      <c r="I10" s="349"/>
      <c r="J10" s="349"/>
    </row>
    <row r="11" spans="1:10" ht="19.5" customHeight="1">
      <c r="A11" s="438" t="s">
        <v>604</v>
      </c>
      <c r="B11" s="352" t="s">
        <v>680</v>
      </c>
      <c r="C11" s="439">
        <f>C12</f>
        <v>4000</v>
      </c>
      <c r="D11" s="348"/>
      <c r="E11" s="348"/>
      <c r="F11" s="348"/>
      <c r="G11" s="348"/>
      <c r="H11" s="348"/>
      <c r="I11" s="349"/>
      <c r="J11" s="349"/>
    </row>
    <row r="12" spans="1:10" ht="19.5" customHeight="1">
      <c r="A12" s="440"/>
      <c r="B12" s="351" t="s">
        <v>889</v>
      </c>
      <c r="C12" s="441">
        <f>C13</f>
        <v>4000</v>
      </c>
      <c r="D12" s="348"/>
      <c r="E12" s="348"/>
      <c r="F12" s="348"/>
      <c r="G12" s="348"/>
      <c r="H12" s="348"/>
      <c r="I12" s="349"/>
      <c r="J12" s="349"/>
    </row>
    <row r="13" spans="1:10" ht="27" customHeight="1">
      <c r="A13" s="434"/>
      <c r="B13" s="426" t="s">
        <v>890</v>
      </c>
      <c r="C13" s="435">
        <f>SUM(C14:C14)</f>
        <v>4000</v>
      </c>
      <c r="D13" s="348"/>
      <c r="E13" s="348"/>
      <c r="F13" s="348"/>
      <c r="G13" s="348"/>
      <c r="H13" s="348"/>
      <c r="I13" s="349"/>
      <c r="J13" s="349"/>
    </row>
    <row r="14" spans="1:10" ht="34.5" customHeight="1" thickBot="1">
      <c r="A14" s="442"/>
      <c r="B14" s="443" t="s">
        <v>891</v>
      </c>
      <c r="C14" s="444">
        <v>4000</v>
      </c>
      <c r="D14" s="348"/>
      <c r="E14" s="348"/>
      <c r="F14" s="348"/>
      <c r="G14" s="348"/>
      <c r="H14" s="348"/>
      <c r="I14" s="349"/>
      <c r="J14" s="349"/>
    </row>
    <row r="15" spans="1:10" ht="15">
      <c r="A15" s="348"/>
      <c r="B15" s="348"/>
      <c r="C15" s="348"/>
      <c r="D15" s="348"/>
      <c r="E15" s="348"/>
      <c r="F15" s="348"/>
      <c r="G15" s="348"/>
      <c r="H15" s="348"/>
      <c r="I15" s="349"/>
      <c r="J15" s="349"/>
    </row>
    <row r="16" spans="1:10" ht="15">
      <c r="A16" s="348"/>
      <c r="B16" s="348"/>
      <c r="C16" s="348"/>
      <c r="D16" s="348"/>
      <c r="E16" s="348"/>
      <c r="F16" s="348"/>
      <c r="G16" s="348"/>
      <c r="H16" s="348"/>
      <c r="I16" s="349"/>
      <c r="J16" s="349"/>
    </row>
    <row r="17" spans="1:10" ht="15">
      <c r="A17" s="348"/>
      <c r="B17" s="348"/>
      <c r="C17" s="348"/>
      <c r="D17" s="348"/>
      <c r="E17" s="348"/>
      <c r="F17" s="348"/>
      <c r="G17" s="348"/>
      <c r="H17" s="348"/>
      <c r="I17" s="349"/>
      <c r="J17" s="349"/>
    </row>
    <row r="18" spans="1:10" ht="15">
      <c r="A18" s="348"/>
      <c r="B18" s="348"/>
      <c r="C18" s="348"/>
      <c r="D18" s="348"/>
      <c r="E18" s="348"/>
      <c r="F18" s="348"/>
      <c r="G18" s="348"/>
      <c r="H18" s="348"/>
      <c r="I18" s="349"/>
      <c r="J18" s="349"/>
    </row>
    <row r="19" spans="1:10" ht="15">
      <c r="A19" s="348"/>
      <c r="B19" s="348"/>
      <c r="C19" s="348"/>
      <c r="D19" s="348"/>
      <c r="E19" s="348"/>
      <c r="F19" s="348"/>
      <c r="G19" s="348"/>
      <c r="H19" s="348"/>
      <c r="I19" s="349"/>
      <c r="J19" s="349"/>
    </row>
    <row r="20" spans="1:10" ht="15">
      <c r="A20" s="349"/>
      <c r="B20" s="349"/>
      <c r="C20" s="349"/>
      <c r="D20" s="349"/>
      <c r="E20" s="349"/>
      <c r="F20" s="349"/>
      <c r="G20" s="349"/>
      <c r="H20" s="349"/>
      <c r="I20" s="349"/>
      <c r="J20" s="349"/>
    </row>
    <row r="21" spans="1:10" ht="15">
      <c r="A21" s="349"/>
      <c r="B21" s="349"/>
      <c r="C21" s="349"/>
      <c r="D21" s="349"/>
      <c r="E21" s="349"/>
      <c r="F21" s="349"/>
      <c r="G21" s="349"/>
      <c r="H21" s="349"/>
      <c r="I21" s="349"/>
      <c r="J21" s="349"/>
    </row>
    <row r="22" spans="1:10" ht="15">
      <c r="A22" s="349"/>
      <c r="B22" s="349"/>
      <c r="C22" s="349"/>
      <c r="D22" s="349"/>
      <c r="E22" s="349"/>
      <c r="F22" s="349"/>
      <c r="G22" s="349"/>
      <c r="H22" s="349"/>
      <c r="I22" s="349"/>
      <c r="J22" s="349"/>
    </row>
    <row r="23" spans="1:10" ht="15">
      <c r="A23" s="349"/>
      <c r="B23" s="349"/>
      <c r="C23" s="349"/>
      <c r="D23" s="349"/>
      <c r="E23" s="349"/>
      <c r="F23" s="349"/>
      <c r="G23" s="349"/>
      <c r="H23" s="349"/>
      <c r="I23" s="349"/>
      <c r="J23" s="349"/>
    </row>
  </sheetData>
  <mergeCells count="1">
    <mergeCell ref="A1:C2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  <headerFooter alignWithMargins="0">
    <oddHeader>&amp;R&amp;"Arial CE,Pogrubiony"&amp;8Załącznik Nr &amp;A
&amp;"Arial CE,Standardowy"do Uchwały Nr
Rady Gminy Miłkowice
z dnia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"/>
    </sheetView>
  </sheetViews>
  <sheetFormatPr defaultColWidth="9.00390625" defaultRowHeight="12.75"/>
  <cols>
    <col min="1" max="1" width="5.625" style="354" customWidth="1"/>
    <col min="2" max="2" width="8.875" style="354" customWidth="1"/>
    <col min="3" max="3" width="14.25390625" style="354" customWidth="1"/>
    <col min="4" max="4" width="14.875" style="354" customWidth="1"/>
    <col min="5" max="5" width="13.625" style="354" customWidth="1"/>
    <col min="6" max="6" width="15.625" style="355" customWidth="1"/>
    <col min="7" max="7" width="12.25390625" style="355" customWidth="1"/>
    <col min="8" max="8" width="15.875" style="355" customWidth="1"/>
    <col min="9" max="16384" width="9.125" style="355" customWidth="1"/>
  </cols>
  <sheetData>
    <row r="1" spans="1:8" ht="48.75" customHeight="1">
      <c r="A1" s="604" t="s">
        <v>893</v>
      </c>
      <c r="B1" s="604"/>
      <c r="C1" s="604"/>
      <c r="D1" s="604"/>
      <c r="E1" s="604"/>
      <c r="F1" s="604"/>
      <c r="G1" s="604"/>
      <c r="H1" s="604"/>
    </row>
    <row r="2" ht="12.75">
      <c r="H2" s="356" t="s">
        <v>507</v>
      </c>
    </row>
    <row r="3" spans="1:8" s="358" customFormat="1" ht="20.25" customHeight="1">
      <c r="A3" s="605" t="s">
        <v>1</v>
      </c>
      <c r="B3" s="605" t="s">
        <v>2</v>
      </c>
      <c r="C3" s="606" t="s">
        <v>683</v>
      </c>
      <c r="D3" s="606" t="s">
        <v>684</v>
      </c>
      <c r="E3" s="606" t="s">
        <v>223</v>
      </c>
      <c r="F3" s="606"/>
      <c r="G3" s="606"/>
      <c r="H3" s="606"/>
    </row>
    <row r="4" spans="1:8" s="358" customFormat="1" ht="20.25" customHeight="1">
      <c r="A4" s="605"/>
      <c r="B4" s="605"/>
      <c r="C4" s="606"/>
      <c r="D4" s="606"/>
      <c r="E4" s="606" t="s">
        <v>685</v>
      </c>
      <c r="F4" s="606" t="s">
        <v>226</v>
      </c>
      <c r="G4" s="606"/>
      <c r="H4" s="606" t="s">
        <v>686</v>
      </c>
    </row>
    <row r="5" spans="1:8" s="358" customFormat="1" ht="65.25" customHeight="1">
      <c r="A5" s="605"/>
      <c r="B5" s="605"/>
      <c r="C5" s="606"/>
      <c r="D5" s="606"/>
      <c r="E5" s="606"/>
      <c r="F5" s="357" t="s">
        <v>687</v>
      </c>
      <c r="G5" s="357" t="s">
        <v>688</v>
      </c>
      <c r="H5" s="606"/>
    </row>
    <row r="6" spans="1:8" ht="9" customHeight="1">
      <c r="A6" s="359">
        <v>1</v>
      </c>
      <c r="B6" s="359">
        <v>2</v>
      </c>
      <c r="C6" s="359">
        <v>4</v>
      </c>
      <c r="D6" s="359">
        <v>5</v>
      </c>
      <c r="E6" s="359">
        <v>6</v>
      </c>
      <c r="F6" s="359">
        <v>7</v>
      </c>
      <c r="G6" s="359">
        <v>8</v>
      </c>
      <c r="H6" s="359">
        <v>9</v>
      </c>
    </row>
    <row r="7" spans="1:8" ht="22.5" customHeight="1" hidden="1">
      <c r="A7" s="607" t="s">
        <v>820</v>
      </c>
      <c r="B7" s="607"/>
      <c r="C7" s="607"/>
      <c r="D7" s="607"/>
      <c r="E7" s="607"/>
      <c r="F7" s="607"/>
      <c r="G7" s="607"/>
      <c r="H7" s="607"/>
    </row>
    <row r="8" spans="1:8" ht="19.5" customHeight="1">
      <c r="A8" s="360">
        <v>852</v>
      </c>
      <c r="B8" s="360">
        <v>85295</v>
      </c>
      <c r="C8" s="361">
        <v>98000</v>
      </c>
      <c r="D8" s="362">
        <f>E8</f>
        <v>164000</v>
      </c>
      <c r="E8" s="361">
        <f>G8</f>
        <v>164000</v>
      </c>
      <c r="F8" s="361"/>
      <c r="G8" s="361">
        <f>C8+66000</f>
        <v>164000</v>
      </c>
      <c r="H8" s="361"/>
    </row>
    <row r="9" spans="1:8" ht="19.5" customHeight="1">
      <c r="A9" s="608" t="s">
        <v>689</v>
      </c>
      <c r="B9" s="608"/>
      <c r="C9" s="363">
        <f aca="true" t="shared" si="0" ref="C9:H9">SUM(C8:C8)</f>
        <v>98000</v>
      </c>
      <c r="D9" s="363">
        <f t="shared" si="0"/>
        <v>164000</v>
      </c>
      <c r="E9" s="363">
        <f t="shared" si="0"/>
        <v>164000</v>
      </c>
      <c r="F9" s="363">
        <f t="shared" si="0"/>
        <v>0</v>
      </c>
      <c r="G9" s="363">
        <f t="shared" si="0"/>
        <v>164000</v>
      </c>
      <c r="H9" s="363">
        <f t="shared" si="0"/>
        <v>0</v>
      </c>
    </row>
    <row r="11" ht="12.75">
      <c r="A11" s="364"/>
    </row>
    <row r="12" ht="12.75">
      <c r="B12" s="365"/>
    </row>
  </sheetData>
  <mergeCells count="11">
    <mergeCell ref="A7:H7"/>
    <mergeCell ref="A9:B9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9" sqref="E9"/>
    </sheetView>
  </sheetViews>
  <sheetFormatPr defaultColWidth="9.00390625" defaultRowHeight="12.75"/>
  <cols>
    <col min="1" max="1" width="5.625" style="354" customWidth="1"/>
    <col min="2" max="2" width="8.875" style="354" customWidth="1"/>
    <col min="3" max="3" width="14.25390625" style="354" customWidth="1"/>
    <col min="4" max="4" width="14.875" style="354" customWidth="1"/>
    <col min="5" max="5" width="13.625" style="354" customWidth="1"/>
    <col min="6" max="6" width="15.625" style="355" customWidth="1"/>
    <col min="7" max="7" width="12.25390625" style="355" customWidth="1"/>
    <col min="8" max="8" width="15.875" style="355" customWidth="1"/>
    <col min="9" max="16384" width="9.125" style="355" customWidth="1"/>
  </cols>
  <sheetData>
    <row r="1" spans="1:8" ht="48.75" customHeight="1">
      <c r="A1" s="604" t="s">
        <v>894</v>
      </c>
      <c r="B1" s="604"/>
      <c r="C1" s="604"/>
      <c r="D1" s="604"/>
      <c r="E1" s="604"/>
      <c r="F1" s="604"/>
      <c r="G1" s="604"/>
      <c r="H1" s="604"/>
    </row>
    <row r="2" ht="12.75">
      <c r="H2" s="356" t="s">
        <v>507</v>
      </c>
    </row>
    <row r="3" spans="1:8" s="358" customFormat="1" ht="20.25" customHeight="1">
      <c r="A3" s="605" t="s">
        <v>1</v>
      </c>
      <c r="B3" s="605" t="s">
        <v>2</v>
      </c>
      <c r="C3" s="606" t="s">
        <v>683</v>
      </c>
      <c r="D3" s="606" t="s">
        <v>684</v>
      </c>
      <c r="E3" s="606" t="s">
        <v>223</v>
      </c>
      <c r="F3" s="606"/>
      <c r="G3" s="606"/>
      <c r="H3" s="606"/>
    </row>
    <row r="4" spans="1:8" s="358" customFormat="1" ht="20.25" customHeight="1">
      <c r="A4" s="605"/>
      <c r="B4" s="605"/>
      <c r="C4" s="606"/>
      <c r="D4" s="606"/>
      <c r="E4" s="606" t="s">
        <v>685</v>
      </c>
      <c r="F4" s="606" t="s">
        <v>226</v>
      </c>
      <c r="G4" s="606"/>
      <c r="H4" s="606" t="s">
        <v>686</v>
      </c>
    </row>
    <row r="5" spans="1:8" s="358" customFormat="1" ht="65.25" customHeight="1">
      <c r="A5" s="605"/>
      <c r="B5" s="605"/>
      <c r="C5" s="606"/>
      <c r="D5" s="606"/>
      <c r="E5" s="606"/>
      <c r="F5" s="357" t="s">
        <v>687</v>
      </c>
      <c r="G5" s="357" t="s">
        <v>688</v>
      </c>
      <c r="H5" s="606"/>
    </row>
    <row r="6" spans="1:8" ht="9" customHeight="1">
      <c r="A6" s="359">
        <v>1</v>
      </c>
      <c r="B6" s="359">
        <v>2</v>
      </c>
      <c r="C6" s="359">
        <v>4</v>
      </c>
      <c r="D6" s="359">
        <v>5</v>
      </c>
      <c r="E6" s="359">
        <v>6</v>
      </c>
      <c r="F6" s="359">
        <v>7</v>
      </c>
      <c r="G6" s="359">
        <v>8</v>
      </c>
      <c r="H6" s="359">
        <v>9</v>
      </c>
    </row>
    <row r="7" spans="1:8" ht="45" customHeight="1" hidden="1">
      <c r="A7" s="609" t="s">
        <v>821</v>
      </c>
      <c r="B7" s="609"/>
      <c r="C7" s="609"/>
      <c r="D7" s="609"/>
      <c r="E7" s="609"/>
      <c r="F7" s="609"/>
      <c r="G7" s="609"/>
      <c r="H7" s="609"/>
    </row>
    <row r="8" spans="1:8" ht="19.5" customHeight="1">
      <c r="A8" s="360">
        <v>600</v>
      </c>
      <c r="B8" s="360">
        <v>60014</v>
      </c>
      <c r="C8" s="361">
        <v>39375</v>
      </c>
      <c r="D8" s="362">
        <f>E8</f>
        <v>45000</v>
      </c>
      <c r="E8" s="361">
        <v>45000</v>
      </c>
      <c r="F8" s="361"/>
      <c r="G8" s="361"/>
      <c r="H8" s="361"/>
    </row>
    <row r="9" spans="1:8" ht="19.5" customHeight="1">
      <c r="A9" s="608" t="s">
        <v>689</v>
      </c>
      <c r="B9" s="608"/>
      <c r="C9" s="363">
        <f aca="true" t="shared" si="0" ref="C9:H9">SUM(C8:C8)</f>
        <v>39375</v>
      </c>
      <c r="D9" s="363">
        <f t="shared" si="0"/>
        <v>45000</v>
      </c>
      <c r="E9" s="363">
        <f t="shared" si="0"/>
        <v>45000</v>
      </c>
      <c r="F9" s="363">
        <f t="shared" si="0"/>
        <v>0</v>
      </c>
      <c r="G9" s="363">
        <f t="shared" si="0"/>
        <v>0</v>
      </c>
      <c r="H9" s="363">
        <f t="shared" si="0"/>
        <v>0</v>
      </c>
    </row>
    <row r="11" ht="12.75">
      <c r="A11" s="364"/>
    </row>
    <row r="12" ht="12.75">
      <c r="B12" s="365"/>
    </row>
  </sheetData>
  <mergeCells count="11">
    <mergeCell ref="A7:H7"/>
    <mergeCell ref="A9:B9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5513888888888889" right="0.5513888888888889" top="1.3902777777777777" bottom="0.39375" header="0.5118055555555555" footer="0.5118055555555555"/>
  <pageSetup horizontalDpi="300" verticalDpi="300" orientation="portrait" paperSize="9" scale="90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V98"/>
  <sheetViews>
    <sheetView workbookViewId="0" topLeftCell="A76">
      <selection activeCell="R105" sqref="R105"/>
    </sheetView>
  </sheetViews>
  <sheetFormatPr defaultColWidth="9.00390625" defaultRowHeight="12.75"/>
  <cols>
    <col min="1" max="1" width="2.625" style="1" customWidth="1"/>
    <col min="2" max="2" width="1.00390625" style="1" customWidth="1"/>
    <col min="3" max="3" width="6.125" style="1" customWidth="1"/>
    <col min="4" max="4" width="5.25390625" style="1" customWidth="1"/>
    <col min="5" max="5" width="20.25390625" style="1" customWidth="1"/>
    <col min="6" max="6" width="6.00390625" style="1" customWidth="1"/>
    <col min="7" max="7" width="5.625" style="1" customWidth="1"/>
    <col min="8" max="8" width="11.00390625" style="1" customWidth="1"/>
    <col min="9" max="9" width="10.125" style="1" customWidth="1"/>
    <col min="10" max="10" width="10.375" style="1" customWidth="1"/>
    <col min="11" max="11" width="10.25390625" style="1" customWidth="1"/>
    <col min="12" max="12" width="9.75390625" style="1" customWidth="1"/>
    <col min="13" max="13" width="9.875" style="1" customWidth="1"/>
    <col min="14" max="15" width="7.625" style="1" customWidth="1"/>
    <col min="16" max="16" width="9.00390625" style="1" customWidth="1"/>
    <col min="17" max="17" width="10.00390625" style="1" customWidth="1"/>
    <col min="18" max="18" width="9.00390625" style="1" customWidth="1"/>
    <col min="19" max="19" width="1.625" style="1" customWidth="1"/>
    <col min="20" max="20" width="7.375" style="1" customWidth="1"/>
    <col min="21" max="21" width="7.125" style="1" customWidth="1"/>
    <col min="22" max="22" width="0.37109375" style="1" customWidth="1"/>
    <col min="23" max="16384" width="8.00390625" style="1" customWidth="1"/>
  </cols>
  <sheetData>
    <row r="1" spans="1:22" ht="20.25" customHeight="1">
      <c r="A1" s="504" t="s">
        <v>219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2:22" ht="6.75" customHeight="1">
      <c r="B2" s="505"/>
      <c r="C2" s="505"/>
      <c r="D2" s="505"/>
      <c r="E2" s="506"/>
      <c r="F2" s="506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</row>
    <row r="3" spans="1:22" s="9" customFormat="1" ht="8.25" customHeight="1">
      <c r="A3" s="507" t="s">
        <v>1</v>
      </c>
      <c r="B3" s="507"/>
      <c r="C3" s="507" t="s">
        <v>2</v>
      </c>
      <c r="D3" s="507" t="s">
        <v>4</v>
      </c>
      <c r="E3" s="507"/>
      <c r="F3" s="507" t="s">
        <v>220</v>
      </c>
      <c r="G3" s="507"/>
      <c r="H3" s="507" t="s">
        <v>221</v>
      </c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1:22" s="9" customFormat="1" ht="11.25" customHeight="1">
      <c r="A4" s="507"/>
      <c r="B4" s="507"/>
      <c r="C4" s="507"/>
      <c r="D4" s="507"/>
      <c r="E4" s="507"/>
      <c r="F4" s="507"/>
      <c r="G4" s="507"/>
      <c r="H4" s="507" t="s">
        <v>222</v>
      </c>
      <c r="I4" s="507" t="s">
        <v>223</v>
      </c>
      <c r="J4" s="507"/>
      <c r="K4" s="507"/>
      <c r="L4" s="507"/>
      <c r="M4" s="507"/>
      <c r="N4" s="507"/>
      <c r="O4" s="507"/>
      <c r="P4" s="507"/>
      <c r="Q4" s="507" t="s">
        <v>224</v>
      </c>
      <c r="R4" s="507" t="s">
        <v>223</v>
      </c>
      <c r="S4" s="507"/>
      <c r="T4" s="507"/>
      <c r="U4" s="507"/>
      <c r="V4" s="507"/>
    </row>
    <row r="5" spans="1:22" s="9" customFormat="1" ht="2.25" customHeight="1">
      <c r="A5" s="507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 t="s">
        <v>225</v>
      </c>
      <c r="S5" s="507" t="s">
        <v>226</v>
      </c>
      <c r="T5" s="507"/>
      <c r="U5" s="507" t="s">
        <v>227</v>
      </c>
      <c r="V5" s="507"/>
    </row>
    <row r="6" spans="1:22" s="9" customFormat="1" ht="5.25" customHeight="1">
      <c r="A6" s="507"/>
      <c r="B6" s="507"/>
      <c r="C6" s="507"/>
      <c r="D6" s="507"/>
      <c r="E6" s="507"/>
      <c r="F6" s="507"/>
      <c r="G6" s="507"/>
      <c r="H6" s="507"/>
      <c r="I6" s="507" t="s">
        <v>228</v>
      </c>
      <c r="J6" s="507" t="s">
        <v>223</v>
      </c>
      <c r="K6" s="507"/>
      <c r="L6" s="507" t="s">
        <v>229</v>
      </c>
      <c r="M6" s="507" t="s">
        <v>230</v>
      </c>
      <c r="N6" s="476" t="s">
        <v>231</v>
      </c>
      <c r="O6" s="507" t="s">
        <v>232</v>
      </c>
      <c r="P6" s="507" t="s">
        <v>233</v>
      </c>
      <c r="Q6" s="507"/>
      <c r="R6" s="507"/>
      <c r="S6" s="507"/>
      <c r="T6" s="507"/>
      <c r="U6" s="507"/>
      <c r="V6" s="507"/>
    </row>
    <row r="7" spans="1:22" s="9" customFormat="1" ht="2.2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476"/>
      <c r="O7" s="507"/>
      <c r="P7" s="507"/>
      <c r="Q7" s="507"/>
      <c r="R7" s="507"/>
      <c r="S7" s="507" t="s">
        <v>234</v>
      </c>
      <c r="T7" s="507"/>
      <c r="U7" s="507"/>
      <c r="V7" s="507"/>
    </row>
    <row r="8" spans="1:22" s="9" customFormat="1" ht="63.75" customHeight="1">
      <c r="A8" s="507"/>
      <c r="B8" s="507"/>
      <c r="C8" s="507"/>
      <c r="D8" s="507"/>
      <c r="E8" s="507"/>
      <c r="F8" s="507"/>
      <c r="G8" s="507"/>
      <c r="H8" s="507"/>
      <c r="I8" s="507"/>
      <c r="J8" s="8" t="s">
        <v>235</v>
      </c>
      <c r="K8" s="8" t="s">
        <v>236</v>
      </c>
      <c r="L8" s="507"/>
      <c r="M8" s="507"/>
      <c r="N8" s="476"/>
      <c r="O8" s="507"/>
      <c r="P8" s="507"/>
      <c r="Q8" s="507"/>
      <c r="R8" s="507"/>
      <c r="S8" s="507"/>
      <c r="T8" s="507"/>
      <c r="U8" s="507"/>
      <c r="V8" s="507"/>
    </row>
    <row r="9" spans="1:22" ht="8.25" customHeight="1">
      <c r="A9" s="476" t="s">
        <v>6</v>
      </c>
      <c r="B9" s="476"/>
      <c r="C9" s="10" t="s">
        <v>7</v>
      </c>
      <c r="D9" s="476" t="s">
        <v>8</v>
      </c>
      <c r="E9" s="476"/>
      <c r="F9" s="476" t="s">
        <v>9</v>
      </c>
      <c r="G9" s="476"/>
      <c r="H9" s="10" t="s">
        <v>10</v>
      </c>
      <c r="I9" s="10" t="s">
        <v>237</v>
      </c>
      <c r="J9" s="10" t="s">
        <v>238</v>
      </c>
      <c r="K9" s="10" t="s">
        <v>239</v>
      </c>
      <c r="L9" s="10" t="s">
        <v>240</v>
      </c>
      <c r="M9" s="10" t="s">
        <v>241</v>
      </c>
      <c r="N9" s="10" t="s">
        <v>242</v>
      </c>
      <c r="O9" s="10" t="s">
        <v>243</v>
      </c>
      <c r="P9" s="10" t="s">
        <v>244</v>
      </c>
      <c r="Q9" s="10" t="s">
        <v>245</v>
      </c>
      <c r="R9" s="10" t="s">
        <v>246</v>
      </c>
      <c r="S9" s="476" t="s">
        <v>247</v>
      </c>
      <c r="T9" s="476"/>
      <c r="U9" s="476" t="s">
        <v>248</v>
      </c>
      <c r="V9" s="476"/>
    </row>
    <row r="10" spans="1:22" s="11" customFormat="1" ht="15.75" customHeight="1">
      <c r="A10" s="477" t="s">
        <v>12</v>
      </c>
      <c r="B10" s="477"/>
      <c r="C10" s="5"/>
      <c r="D10" s="499" t="s">
        <v>13</v>
      </c>
      <c r="E10" s="499"/>
      <c r="F10" s="494" t="s">
        <v>249</v>
      </c>
      <c r="G10" s="494"/>
      <c r="H10" s="7" t="s">
        <v>250</v>
      </c>
      <c r="I10" s="7" t="s">
        <v>251</v>
      </c>
      <c r="J10" s="7" t="s">
        <v>252</v>
      </c>
      <c r="K10" s="7" t="s">
        <v>253</v>
      </c>
      <c r="L10" s="7" t="s">
        <v>254</v>
      </c>
      <c r="M10" s="7"/>
      <c r="N10" s="7"/>
      <c r="O10" s="7"/>
      <c r="P10" s="7"/>
      <c r="Q10" s="7" t="s">
        <v>255</v>
      </c>
      <c r="R10" s="7" t="s">
        <v>255</v>
      </c>
      <c r="S10" s="494"/>
      <c r="T10" s="494"/>
      <c r="U10" s="494"/>
      <c r="V10" s="494"/>
    </row>
    <row r="11" spans="1:22" s="11" customFormat="1" ht="15.75" customHeight="1">
      <c r="A11" s="477"/>
      <c r="B11" s="477"/>
      <c r="C11" s="5" t="s">
        <v>256</v>
      </c>
      <c r="D11" s="499" t="s">
        <v>257</v>
      </c>
      <c r="E11" s="499"/>
      <c r="F11" s="494" t="s">
        <v>258</v>
      </c>
      <c r="G11" s="494"/>
      <c r="H11" s="7" t="s">
        <v>258</v>
      </c>
      <c r="I11" s="7" t="s">
        <v>258</v>
      </c>
      <c r="J11" s="7" t="s">
        <v>252</v>
      </c>
      <c r="K11" s="7" t="s">
        <v>259</v>
      </c>
      <c r="L11" s="7"/>
      <c r="M11" s="7"/>
      <c r="N11" s="7"/>
      <c r="O11" s="7"/>
      <c r="P11" s="7"/>
      <c r="Q11" s="7"/>
      <c r="R11" s="7"/>
      <c r="S11" s="494"/>
      <c r="T11" s="494"/>
      <c r="U11" s="494"/>
      <c r="V11" s="494"/>
    </row>
    <row r="12" spans="1:22" s="11" customFormat="1" ht="20.25" customHeight="1">
      <c r="A12" s="477"/>
      <c r="B12" s="477"/>
      <c r="C12" s="5" t="s">
        <v>260</v>
      </c>
      <c r="D12" s="499" t="s">
        <v>261</v>
      </c>
      <c r="E12" s="499"/>
      <c r="F12" s="494" t="s">
        <v>262</v>
      </c>
      <c r="G12" s="494"/>
      <c r="H12" s="7" t="s">
        <v>263</v>
      </c>
      <c r="I12" s="7" t="s">
        <v>119</v>
      </c>
      <c r="J12" s="7"/>
      <c r="K12" s="7" t="s">
        <v>119</v>
      </c>
      <c r="L12" s="7" t="s">
        <v>254</v>
      </c>
      <c r="M12" s="7"/>
      <c r="N12" s="7"/>
      <c r="O12" s="7"/>
      <c r="P12" s="7"/>
      <c r="Q12" s="7" t="s">
        <v>255</v>
      </c>
      <c r="R12" s="7" t="s">
        <v>255</v>
      </c>
      <c r="S12" s="494"/>
      <c r="T12" s="494"/>
      <c r="U12" s="494"/>
      <c r="V12" s="494"/>
    </row>
    <row r="13" spans="1:22" s="11" customFormat="1" ht="15.75" customHeight="1">
      <c r="A13" s="477"/>
      <c r="B13" s="477"/>
      <c r="C13" s="5" t="s">
        <v>264</v>
      </c>
      <c r="D13" s="499" t="s">
        <v>265</v>
      </c>
      <c r="E13" s="499"/>
      <c r="F13" s="494" t="s">
        <v>266</v>
      </c>
      <c r="G13" s="494"/>
      <c r="H13" s="7" t="s">
        <v>266</v>
      </c>
      <c r="I13" s="7" t="s">
        <v>266</v>
      </c>
      <c r="J13" s="7"/>
      <c r="K13" s="7" t="s">
        <v>266</v>
      </c>
      <c r="L13" s="7"/>
      <c r="M13" s="7"/>
      <c r="N13" s="7"/>
      <c r="O13" s="7"/>
      <c r="P13" s="7"/>
      <c r="Q13" s="7"/>
      <c r="R13" s="7"/>
      <c r="S13" s="494"/>
      <c r="T13" s="494"/>
      <c r="U13" s="494"/>
      <c r="V13" s="494"/>
    </row>
    <row r="14" spans="1:22" s="11" customFormat="1" ht="25.5" customHeight="1">
      <c r="A14" s="477" t="s">
        <v>21</v>
      </c>
      <c r="B14" s="477"/>
      <c r="C14" s="5"/>
      <c r="D14" s="499" t="s">
        <v>22</v>
      </c>
      <c r="E14" s="499"/>
      <c r="F14" s="494" t="s">
        <v>267</v>
      </c>
      <c r="G14" s="494"/>
      <c r="H14" s="7" t="s">
        <v>267</v>
      </c>
      <c r="I14" s="7" t="s">
        <v>23</v>
      </c>
      <c r="J14" s="7"/>
      <c r="K14" s="7" t="s">
        <v>23</v>
      </c>
      <c r="L14" s="7" t="s">
        <v>268</v>
      </c>
      <c r="M14" s="7"/>
      <c r="N14" s="7"/>
      <c r="O14" s="7"/>
      <c r="P14" s="7"/>
      <c r="Q14" s="7"/>
      <c r="R14" s="7"/>
      <c r="S14" s="494"/>
      <c r="T14" s="494"/>
      <c r="U14" s="494"/>
      <c r="V14" s="494"/>
    </row>
    <row r="15" spans="1:22" s="11" customFormat="1" ht="16.5" customHeight="1">
      <c r="A15" s="477"/>
      <c r="B15" s="477"/>
      <c r="C15" s="5" t="s">
        <v>24</v>
      </c>
      <c r="D15" s="499" t="s">
        <v>25</v>
      </c>
      <c r="E15" s="499"/>
      <c r="F15" s="494" t="s">
        <v>267</v>
      </c>
      <c r="G15" s="494"/>
      <c r="H15" s="7" t="s">
        <v>267</v>
      </c>
      <c r="I15" s="7" t="s">
        <v>23</v>
      </c>
      <c r="J15" s="7"/>
      <c r="K15" s="7" t="s">
        <v>23</v>
      </c>
      <c r="L15" s="7" t="s">
        <v>268</v>
      </c>
      <c r="M15" s="7"/>
      <c r="N15" s="7"/>
      <c r="O15" s="7"/>
      <c r="P15" s="7"/>
      <c r="Q15" s="7"/>
      <c r="R15" s="7"/>
      <c r="S15" s="494"/>
      <c r="T15" s="494"/>
      <c r="U15" s="494"/>
      <c r="V15" s="494"/>
    </row>
    <row r="16" spans="1:22" s="11" customFormat="1" ht="18.75" customHeight="1">
      <c r="A16" s="477" t="s">
        <v>28</v>
      </c>
      <c r="B16" s="477"/>
      <c r="C16" s="5"/>
      <c r="D16" s="499" t="s">
        <v>29</v>
      </c>
      <c r="E16" s="499"/>
      <c r="F16" s="494" t="s">
        <v>269</v>
      </c>
      <c r="G16" s="494"/>
      <c r="H16" s="7" t="s">
        <v>270</v>
      </c>
      <c r="I16" s="7" t="s">
        <v>271</v>
      </c>
      <c r="J16" s="7"/>
      <c r="K16" s="7" t="s">
        <v>271</v>
      </c>
      <c r="L16" s="7" t="s">
        <v>272</v>
      </c>
      <c r="M16" s="7"/>
      <c r="N16" s="7"/>
      <c r="O16" s="7"/>
      <c r="P16" s="7"/>
      <c r="Q16" s="7" t="s">
        <v>273</v>
      </c>
      <c r="R16" s="7" t="s">
        <v>273</v>
      </c>
      <c r="S16" s="494"/>
      <c r="T16" s="494"/>
      <c r="U16" s="494"/>
      <c r="V16" s="494"/>
    </row>
    <row r="17" spans="1:22" s="11" customFormat="1" ht="15.75" customHeight="1">
      <c r="A17" s="477"/>
      <c r="B17" s="477"/>
      <c r="C17" s="5" t="s">
        <v>31</v>
      </c>
      <c r="D17" s="499" t="s">
        <v>32</v>
      </c>
      <c r="E17" s="499"/>
      <c r="F17" s="494" t="s">
        <v>274</v>
      </c>
      <c r="G17" s="494"/>
      <c r="H17" s="7" t="s">
        <v>274</v>
      </c>
      <c r="I17" s="7" t="s">
        <v>274</v>
      </c>
      <c r="J17" s="7"/>
      <c r="K17" s="7" t="s">
        <v>274</v>
      </c>
      <c r="L17" s="7"/>
      <c r="M17" s="7"/>
      <c r="N17" s="7"/>
      <c r="O17" s="7"/>
      <c r="P17" s="7"/>
      <c r="Q17" s="7"/>
      <c r="R17" s="7"/>
      <c r="S17" s="494"/>
      <c r="T17" s="494"/>
      <c r="U17" s="494"/>
      <c r="V17" s="494"/>
    </row>
    <row r="18" spans="1:22" s="11" customFormat="1" ht="15.75" customHeight="1">
      <c r="A18" s="477"/>
      <c r="B18" s="477"/>
      <c r="C18" s="5" t="s">
        <v>275</v>
      </c>
      <c r="D18" s="499" t="s">
        <v>276</v>
      </c>
      <c r="E18" s="499"/>
      <c r="F18" s="494" t="s">
        <v>277</v>
      </c>
      <c r="G18" s="494"/>
      <c r="H18" s="7" t="s">
        <v>278</v>
      </c>
      <c r="I18" s="7" t="s">
        <v>279</v>
      </c>
      <c r="J18" s="7"/>
      <c r="K18" s="7" t="s">
        <v>279</v>
      </c>
      <c r="L18" s="7" t="s">
        <v>272</v>
      </c>
      <c r="M18" s="7"/>
      <c r="N18" s="7"/>
      <c r="O18" s="7"/>
      <c r="P18" s="7"/>
      <c r="Q18" s="7" t="s">
        <v>273</v>
      </c>
      <c r="R18" s="7" t="s">
        <v>273</v>
      </c>
      <c r="S18" s="494"/>
      <c r="T18" s="494"/>
      <c r="U18" s="494"/>
      <c r="V18" s="494"/>
    </row>
    <row r="19" spans="1:22" s="11" customFormat="1" ht="15" customHeight="1">
      <c r="A19" s="477" t="s">
        <v>35</v>
      </c>
      <c r="B19" s="477"/>
      <c r="C19" s="5"/>
      <c r="D19" s="499" t="s">
        <v>36</v>
      </c>
      <c r="E19" s="499"/>
      <c r="F19" s="494" t="s">
        <v>280</v>
      </c>
      <c r="G19" s="494"/>
      <c r="H19" s="7" t="s">
        <v>280</v>
      </c>
      <c r="I19" s="7" t="s">
        <v>281</v>
      </c>
      <c r="J19" s="7"/>
      <c r="K19" s="7" t="s">
        <v>281</v>
      </c>
      <c r="L19" s="7" t="s">
        <v>282</v>
      </c>
      <c r="M19" s="7"/>
      <c r="N19" s="7"/>
      <c r="O19" s="7"/>
      <c r="P19" s="7"/>
      <c r="Q19" s="7"/>
      <c r="R19" s="7"/>
      <c r="S19" s="494"/>
      <c r="T19" s="494"/>
      <c r="U19" s="494"/>
      <c r="V19" s="494"/>
    </row>
    <row r="20" spans="1:22" s="11" customFormat="1" ht="24" customHeight="1">
      <c r="A20" s="477"/>
      <c r="B20" s="477"/>
      <c r="C20" s="5" t="s">
        <v>283</v>
      </c>
      <c r="D20" s="499" t="s">
        <v>284</v>
      </c>
      <c r="E20" s="499"/>
      <c r="F20" s="494" t="s">
        <v>282</v>
      </c>
      <c r="G20" s="494"/>
      <c r="H20" s="7" t="s">
        <v>282</v>
      </c>
      <c r="I20" s="7"/>
      <c r="J20" s="7"/>
      <c r="K20" s="7"/>
      <c r="L20" s="7" t="s">
        <v>282</v>
      </c>
      <c r="M20" s="7"/>
      <c r="N20" s="7"/>
      <c r="O20" s="7"/>
      <c r="P20" s="7"/>
      <c r="Q20" s="7"/>
      <c r="R20" s="7"/>
      <c r="S20" s="494"/>
      <c r="T20" s="494"/>
      <c r="U20" s="494"/>
      <c r="V20" s="494"/>
    </row>
    <row r="21" spans="1:22" s="11" customFormat="1" ht="21.75" customHeight="1">
      <c r="A21" s="477"/>
      <c r="B21" s="477"/>
      <c r="C21" s="5" t="s">
        <v>38</v>
      </c>
      <c r="D21" s="499" t="s">
        <v>39</v>
      </c>
      <c r="E21" s="499"/>
      <c r="F21" s="494" t="s">
        <v>285</v>
      </c>
      <c r="G21" s="494"/>
      <c r="H21" s="7" t="s">
        <v>285</v>
      </c>
      <c r="I21" s="7" t="s">
        <v>285</v>
      </c>
      <c r="J21" s="7"/>
      <c r="K21" s="7" t="s">
        <v>285</v>
      </c>
      <c r="L21" s="7"/>
      <c r="M21" s="7"/>
      <c r="N21" s="7"/>
      <c r="O21" s="7"/>
      <c r="P21" s="7"/>
      <c r="Q21" s="7"/>
      <c r="R21" s="7"/>
      <c r="S21" s="494"/>
      <c r="T21" s="494"/>
      <c r="U21" s="494"/>
      <c r="V21" s="494"/>
    </row>
    <row r="22" spans="1:22" s="11" customFormat="1" ht="16.5" customHeight="1">
      <c r="A22" s="477"/>
      <c r="B22" s="477"/>
      <c r="C22" s="5" t="s">
        <v>286</v>
      </c>
      <c r="D22" s="499" t="s">
        <v>18</v>
      </c>
      <c r="E22" s="499"/>
      <c r="F22" s="494" t="s">
        <v>114</v>
      </c>
      <c r="G22" s="494"/>
      <c r="H22" s="7" t="s">
        <v>114</v>
      </c>
      <c r="I22" s="7" t="s">
        <v>114</v>
      </c>
      <c r="J22" s="7"/>
      <c r="K22" s="7" t="s">
        <v>114</v>
      </c>
      <c r="L22" s="7"/>
      <c r="M22" s="7"/>
      <c r="N22" s="7"/>
      <c r="O22" s="7"/>
      <c r="P22" s="7"/>
      <c r="Q22" s="7"/>
      <c r="R22" s="7"/>
      <c r="S22" s="494"/>
      <c r="T22" s="494"/>
      <c r="U22" s="494"/>
      <c r="V22" s="494"/>
    </row>
    <row r="23" spans="1:22" s="11" customFormat="1" ht="16.5" customHeight="1">
      <c r="A23" s="477" t="s">
        <v>287</v>
      </c>
      <c r="B23" s="477"/>
      <c r="C23" s="5"/>
      <c r="D23" s="499" t="s">
        <v>288</v>
      </c>
      <c r="E23" s="499"/>
      <c r="F23" s="494" t="s">
        <v>289</v>
      </c>
      <c r="G23" s="494"/>
      <c r="H23" s="7" t="s">
        <v>289</v>
      </c>
      <c r="I23" s="7" t="s">
        <v>290</v>
      </c>
      <c r="J23" s="7" t="s">
        <v>291</v>
      </c>
      <c r="K23" s="7" t="s">
        <v>292</v>
      </c>
      <c r="L23" s="7" t="s">
        <v>293</v>
      </c>
      <c r="M23" s="7"/>
      <c r="N23" s="7"/>
      <c r="O23" s="7"/>
      <c r="P23" s="7"/>
      <c r="Q23" s="7"/>
      <c r="R23" s="7"/>
      <c r="S23" s="494"/>
      <c r="T23" s="494"/>
      <c r="U23" s="494"/>
      <c r="V23" s="494"/>
    </row>
    <row r="24" spans="1:22" s="11" customFormat="1" ht="21.75" customHeight="1">
      <c r="A24" s="477"/>
      <c r="B24" s="477"/>
      <c r="C24" s="5" t="s">
        <v>294</v>
      </c>
      <c r="D24" s="499" t="s">
        <v>295</v>
      </c>
      <c r="E24" s="499"/>
      <c r="F24" s="494" t="s">
        <v>290</v>
      </c>
      <c r="G24" s="494"/>
      <c r="H24" s="7" t="s">
        <v>290</v>
      </c>
      <c r="I24" s="7" t="s">
        <v>290</v>
      </c>
      <c r="J24" s="7" t="s">
        <v>291</v>
      </c>
      <c r="K24" s="7" t="s">
        <v>292</v>
      </c>
      <c r="L24" s="7"/>
      <c r="M24" s="7"/>
      <c r="N24" s="7"/>
      <c r="O24" s="7"/>
      <c r="P24" s="7"/>
      <c r="Q24" s="7"/>
      <c r="R24" s="7"/>
      <c r="S24" s="494"/>
      <c r="T24" s="494"/>
      <c r="U24" s="494"/>
      <c r="V24" s="494"/>
    </row>
    <row r="25" spans="1:22" s="11" customFormat="1" ht="15.75" customHeight="1">
      <c r="A25" s="477"/>
      <c r="B25" s="477"/>
      <c r="C25" s="5" t="s">
        <v>296</v>
      </c>
      <c r="D25" s="499" t="s">
        <v>297</v>
      </c>
      <c r="E25" s="499"/>
      <c r="F25" s="494" t="s">
        <v>293</v>
      </c>
      <c r="G25" s="494"/>
      <c r="H25" s="7" t="s">
        <v>293</v>
      </c>
      <c r="I25" s="7"/>
      <c r="J25" s="7"/>
      <c r="K25" s="7"/>
      <c r="L25" s="7" t="s">
        <v>293</v>
      </c>
      <c r="M25" s="7"/>
      <c r="N25" s="7"/>
      <c r="O25" s="7"/>
      <c r="P25" s="7"/>
      <c r="Q25" s="7"/>
      <c r="R25" s="7"/>
      <c r="S25" s="494"/>
      <c r="T25" s="494"/>
      <c r="U25" s="494"/>
      <c r="V25" s="494"/>
    </row>
    <row r="26" spans="1:22" s="11" customFormat="1" ht="15.75" customHeight="1">
      <c r="A26" s="477" t="s">
        <v>50</v>
      </c>
      <c r="B26" s="477"/>
      <c r="C26" s="5"/>
      <c r="D26" s="499" t="s">
        <v>51</v>
      </c>
      <c r="E26" s="499"/>
      <c r="F26" s="494" t="s">
        <v>298</v>
      </c>
      <c r="G26" s="494"/>
      <c r="H26" s="7" t="s">
        <v>298</v>
      </c>
      <c r="I26" s="7" t="s">
        <v>299</v>
      </c>
      <c r="J26" s="7" t="s">
        <v>300</v>
      </c>
      <c r="K26" s="7" t="s">
        <v>301</v>
      </c>
      <c r="L26" s="7"/>
      <c r="M26" s="7" t="s">
        <v>302</v>
      </c>
      <c r="N26" s="7"/>
      <c r="O26" s="7"/>
      <c r="P26" s="7"/>
      <c r="Q26" s="7"/>
      <c r="R26" s="7"/>
      <c r="S26" s="494"/>
      <c r="T26" s="494"/>
      <c r="U26" s="494"/>
      <c r="V26" s="494"/>
    </row>
    <row r="27" spans="1:22" s="11" customFormat="1" ht="15.75" customHeight="1">
      <c r="A27" s="477"/>
      <c r="B27" s="477"/>
      <c r="C27" s="5" t="s">
        <v>53</v>
      </c>
      <c r="D27" s="499" t="s">
        <v>54</v>
      </c>
      <c r="E27" s="499"/>
      <c r="F27" s="494" t="s">
        <v>55</v>
      </c>
      <c r="G27" s="494"/>
      <c r="H27" s="7" t="s">
        <v>55</v>
      </c>
      <c r="I27" s="7" t="s">
        <v>55</v>
      </c>
      <c r="J27" s="7" t="s">
        <v>55</v>
      </c>
      <c r="K27" s="7"/>
      <c r="L27" s="7"/>
      <c r="M27" s="7"/>
      <c r="N27" s="7"/>
      <c r="O27" s="7"/>
      <c r="P27" s="7"/>
      <c r="Q27" s="7"/>
      <c r="R27" s="7"/>
      <c r="S27" s="494"/>
      <c r="T27" s="494"/>
      <c r="U27" s="494"/>
      <c r="V27" s="494"/>
    </row>
    <row r="28" spans="1:22" s="11" customFormat="1" ht="15.75" customHeight="1">
      <c r="A28" s="477"/>
      <c r="B28" s="477"/>
      <c r="C28" s="5" t="s">
        <v>303</v>
      </c>
      <c r="D28" s="499" t="s">
        <v>304</v>
      </c>
      <c r="E28" s="499"/>
      <c r="F28" s="494" t="s">
        <v>305</v>
      </c>
      <c r="G28" s="494"/>
      <c r="H28" s="7" t="s">
        <v>305</v>
      </c>
      <c r="I28" s="7" t="s">
        <v>306</v>
      </c>
      <c r="J28" s="7"/>
      <c r="K28" s="7" t="s">
        <v>306</v>
      </c>
      <c r="L28" s="7"/>
      <c r="M28" s="7" t="s">
        <v>307</v>
      </c>
      <c r="N28" s="7"/>
      <c r="O28" s="7"/>
      <c r="P28" s="7"/>
      <c r="Q28" s="7"/>
      <c r="R28" s="7"/>
      <c r="S28" s="494"/>
      <c r="T28" s="494"/>
      <c r="U28" s="494"/>
      <c r="V28" s="494"/>
    </row>
    <row r="29" spans="1:22" s="11" customFormat="1" ht="15.75" customHeight="1">
      <c r="A29" s="477"/>
      <c r="B29" s="477"/>
      <c r="C29" s="5" t="s">
        <v>58</v>
      </c>
      <c r="D29" s="499" t="s">
        <v>59</v>
      </c>
      <c r="E29" s="499"/>
      <c r="F29" s="494" t="s">
        <v>308</v>
      </c>
      <c r="G29" s="494"/>
      <c r="H29" s="7" t="s">
        <v>308</v>
      </c>
      <c r="I29" s="7" t="s">
        <v>309</v>
      </c>
      <c r="J29" s="7" t="s">
        <v>310</v>
      </c>
      <c r="K29" s="7" t="s">
        <v>311</v>
      </c>
      <c r="L29" s="7"/>
      <c r="M29" s="7" t="s">
        <v>312</v>
      </c>
      <c r="N29" s="7"/>
      <c r="O29" s="7"/>
      <c r="P29" s="7"/>
      <c r="Q29" s="7"/>
      <c r="R29" s="7"/>
      <c r="S29" s="494"/>
      <c r="T29" s="494"/>
      <c r="U29" s="494"/>
      <c r="V29" s="494"/>
    </row>
    <row r="30" spans="1:22" s="11" customFormat="1" ht="24" customHeight="1">
      <c r="A30" s="477"/>
      <c r="B30" s="477"/>
      <c r="C30" s="5" t="s">
        <v>313</v>
      </c>
      <c r="D30" s="499" t="s">
        <v>314</v>
      </c>
      <c r="E30" s="499"/>
      <c r="F30" s="494" t="s">
        <v>315</v>
      </c>
      <c r="G30" s="494"/>
      <c r="H30" s="7" t="s">
        <v>315</v>
      </c>
      <c r="I30" s="7" t="s">
        <v>315</v>
      </c>
      <c r="J30" s="7"/>
      <c r="K30" s="7" t="s">
        <v>315</v>
      </c>
      <c r="L30" s="7"/>
      <c r="M30" s="7"/>
      <c r="N30" s="7"/>
      <c r="O30" s="7"/>
      <c r="P30" s="7"/>
      <c r="Q30" s="7"/>
      <c r="R30" s="7"/>
      <c r="S30" s="494"/>
      <c r="T30" s="494"/>
      <c r="U30" s="494"/>
      <c r="V30" s="494"/>
    </row>
    <row r="31" spans="1:22" s="11" customFormat="1" ht="16.5" customHeight="1">
      <c r="A31" s="477"/>
      <c r="B31" s="477"/>
      <c r="C31" s="5" t="s">
        <v>316</v>
      </c>
      <c r="D31" s="499" t="s">
        <v>18</v>
      </c>
      <c r="E31" s="499"/>
      <c r="F31" s="494" t="s">
        <v>317</v>
      </c>
      <c r="G31" s="494"/>
      <c r="H31" s="7" t="s">
        <v>317</v>
      </c>
      <c r="I31" s="7" t="s">
        <v>318</v>
      </c>
      <c r="J31" s="7"/>
      <c r="K31" s="7" t="s">
        <v>318</v>
      </c>
      <c r="L31" s="7"/>
      <c r="M31" s="7" t="s">
        <v>319</v>
      </c>
      <c r="N31" s="7"/>
      <c r="O31" s="7"/>
      <c r="P31" s="7"/>
      <c r="Q31" s="7"/>
      <c r="R31" s="7"/>
      <c r="S31" s="494"/>
      <c r="T31" s="494"/>
      <c r="U31" s="494"/>
      <c r="V31" s="494"/>
    </row>
    <row r="32" spans="1:22" s="11" customFormat="1" ht="34.5" customHeight="1">
      <c r="A32" s="477" t="s">
        <v>63</v>
      </c>
      <c r="B32" s="477"/>
      <c r="C32" s="5"/>
      <c r="D32" s="499" t="s">
        <v>64</v>
      </c>
      <c r="E32" s="499"/>
      <c r="F32" s="494" t="s">
        <v>65</v>
      </c>
      <c r="G32" s="494"/>
      <c r="H32" s="7" t="s">
        <v>65</v>
      </c>
      <c r="I32" s="7" t="s">
        <v>65</v>
      </c>
      <c r="J32" s="7" t="s">
        <v>65</v>
      </c>
      <c r="K32" s="7"/>
      <c r="L32" s="7"/>
      <c r="M32" s="7"/>
      <c r="N32" s="7"/>
      <c r="O32" s="7"/>
      <c r="P32" s="7"/>
      <c r="Q32" s="7"/>
      <c r="R32" s="7"/>
      <c r="S32" s="494"/>
      <c r="T32" s="494"/>
      <c r="U32" s="494"/>
      <c r="V32" s="494"/>
    </row>
    <row r="33" spans="1:22" s="11" customFormat="1" ht="32.25" customHeight="1">
      <c r="A33" s="477"/>
      <c r="B33" s="477"/>
      <c r="C33" s="5" t="s">
        <v>66</v>
      </c>
      <c r="D33" s="499" t="s">
        <v>67</v>
      </c>
      <c r="E33" s="499"/>
      <c r="F33" s="494" t="s">
        <v>65</v>
      </c>
      <c r="G33" s="494"/>
      <c r="H33" s="7" t="s">
        <v>65</v>
      </c>
      <c r="I33" s="7" t="s">
        <v>65</v>
      </c>
      <c r="J33" s="7" t="s">
        <v>65</v>
      </c>
      <c r="K33" s="7"/>
      <c r="L33" s="7"/>
      <c r="M33" s="7"/>
      <c r="N33" s="7"/>
      <c r="O33" s="7"/>
      <c r="P33" s="7"/>
      <c r="Q33" s="7"/>
      <c r="R33" s="7"/>
      <c r="S33" s="494"/>
      <c r="T33" s="494"/>
      <c r="U33" s="494"/>
      <c r="V33" s="494"/>
    </row>
    <row r="34" spans="1:22" s="11" customFormat="1" ht="15" customHeight="1">
      <c r="A34" s="477" t="s">
        <v>68</v>
      </c>
      <c r="B34" s="477"/>
      <c r="C34" s="5"/>
      <c r="D34" s="499" t="s">
        <v>69</v>
      </c>
      <c r="E34" s="499"/>
      <c r="F34" s="494" t="s">
        <v>70</v>
      </c>
      <c r="G34" s="494"/>
      <c r="H34" s="7" t="s">
        <v>70</v>
      </c>
      <c r="I34" s="7" t="s">
        <v>70</v>
      </c>
      <c r="J34" s="7"/>
      <c r="K34" s="7" t="s">
        <v>70</v>
      </c>
      <c r="L34" s="7"/>
      <c r="M34" s="7"/>
      <c r="N34" s="7"/>
      <c r="O34" s="7"/>
      <c r="P34" s="7"/>
      <c r="Q34" s="7"/>
      <c r="R34" s="7"/>
      <c r="S34" s="494"/>
      <c r="T34" s="494"/>
      <c r="U34" s="494"/>
      <c r="V34" s="494"/>
    </row>
    <row r="35" spans="1:22" s="11" customFormat="1" ht="15" customHeight="1">
      <c r="A35" s="477"/>
      <c r="B35" s="477"/>
      <c r="C35" s="5" t="s">
        <v>71</v>
      </c>
      <c r="D35" s="499" t="s">
        <v>72</v>
      </c>
      <c r="E35" s="499"/>
      <c r="F35" s="494" t="s">
        <v>70</v>
      </c>
      <c r="G35" s="494"/>
      <c r="H35" s="7" t="s">
        <v>70</v>
      </c>
      <c r="I35" s="7" t="s">
        <v>70</v>
      </c>
      <c r="J35" s="7"/>
      <c r="K35" s="7" t="s">
        <v>70</v>
      </c>
      <c r="L35" s="7"/>
      <c r="M35" s="7"/>
      <c r="N35" s="7"/>
      <c r="O35" s="7"/>
      <c r="P35" s="7"/>
      <c r="Q35" s="7"/>
      <c r="R35" s="7"/>
      <c r="S35" s="494"/>
      <c r="T35" s="494"/>
      <c r="U35" s="494"/>
      <c r="V35" s="494"/>
    </row>
    <row r="36" spans="2:22" ht="15" customHeight="1">
      <c r="B36" s="505"/>
      <c r="C36" s="505"/>
      <c r="D36" s="505"/>
      <c r="E36" s="506"/>
      <c r="F36" s="506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</row>
    <row r="37" spans="1:22" s="9" customFormat="1" ht="8.25" customHeight="1">
      <c r="A37" s="507" t="s">
        <v>1</v>
      </c>
      <c r="B37" s="507"/>
      <c r="C37" s="507" t="s">
        <v>2</v>
      </c>
      <c r="D37" s="507" t="s">
        <v>4</v>
      </c>
      <c r="E37" s="507"/>
      <c r="F37" s="507" t="s">
        <v>220</v>
      </c>
      <c r="G37" s="507"/>
      <c r="H37" s="507" t="s">
        <v>221</v>
      </c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</row>
    <row r="38" spans="1:22" s="9" customFormat="1" ht="11.25" customHeight="1">
      <c r="A38" s="507"/>
      <c r="B38" s="507"/>
      <c r="C38" s="507"/>
      <c r="D38" s="507"/>
      <c r="E38" s="507"/>
      <c r="F38" s="507"/>
      <c r="G38" s="507"/>
      <c r="H38" s="507" t="s">
        <v>222</v>
      </c>
      <c r="I38" s="507" t="s">
        <v>223</v>
      </c>
      <c r="J38" s="507"/>
      <c r="K38" s="507"/>
      <c r="L38" s="507"/>
      <c r="M38" s="507"/>
      <c r="N38" s="507"/>
      <c r="O38" s="507"/>
      <c r="P38" s="507"/>
      <c r="Q38" s="507" t="s">
        <v>224</v>
      </c>
      <c r="R38" s="507" t="s">
        <v>223</v>
      </c>
      <c r="S38" s="507"/>
      <c r="T38" s="507"/>
      <c r="U38" s="507"/>
      <c r="V38" s="507"/>
    </row>
    <row r="39" spans="1:22" s="9" customFormat="1" ht="2.25" customHeight="1">
      <c r="A39" s="507"/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 t="s">
        <v>225</v>
      </c>
      <c r="S39" s="507" t="s">
        <v>226</v>
      </c>
      <c r="T39" s="507"/>
      <c r="U39" s="507" t="s">
        <v>227</v>
      </c>
      <c r="V39" s="507"/>
    </row>
    <row r="40" spans="1:22" s="9" customFormat="1" ht="5.25" customHeight="1">
      <c r="A40" s="507"/>
      <c r="B40" s="507"/>
      <c r="C40" s="507"/>
      <c r="D40" s="507"/>
      <c r="E40" s="507"/>
      <c r="F40" s="507"/>
      <c r="G40" s="507"/>
      <c r="H40" s="507"/>
      <c r="I40" s="507" t="s">
        <v>228</v>
      </c>
      <c r="J40" s="507" t="s">
        <v>223</v>
      </c>
      <c r="K40" s="507"/>
      <c r="L40" s="507" t="s">
        <v>229</v>
      </c>
      <c r="M40" s="507" t="s">
        <v>230</v>
      </c>
      <c r="N40" s="476" t="s">
        <v>231</v>
      </c>
      <c r="O40" s="507" t="s">
        <v>232</v>
      </c>
      <c r="P40" s="507" t="s">
        <v>233</v>
      </c>
      <c r="Q40" s="507"/>
      <c r="R40" s="507"/>
      <c r="S40" s="507"/>
      <c r="T40" s="507"/>
      <c r="U40" s="507"/>
      <c r="V40" s="507"/>
    </row>
    <row r="41" spans="1:22" s="9" customFormat="1" ht="2.25" customHeight="1">
      <c r="A41" s="507"/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476"/>
      <c r="O41" s="507"/>
      <c r="P41" s="507"/>
      <c r="Q41" s="507"/>
      <c r="R41" s="507"/>
      <c r="S41" s="507" t="s">
        <v>234</v>
      </c>
      <c r="T41" s="507"/>
      <c r="U41" s="507"/>
      <c r="V41" s="507"/>
    </row>
    <row r="42" spans="1:22" s="9" customFormat="1" ht="63.75" customHeight="1">
      <c r="A42" s="507"/>
      <c r="B42" s="507"/>
      <c r="C42" s="507"/>
      <c r="D42" s="507"/>
      <c r="E42" s="507"/>
      <c r="F42" s="507"/>
      <c r="G42" s="507"/>
      <c r="H42" s="507"/>
      <c r="I42" s="507"/>
      <c r="J42" s="8" t="s">
        <v>235</v>
      </c>
      <c r="K42" s="8" t="s">
        <v>236</v>
      </c>
      <c r="L42" s="507"/>
      <c r="M42" s="507"/>
      <c r="N42" s="476"/>
      <c r="O42" s="507"/>
      <c r="P42" s="507"/>
      <c r="Q42" s="507"/>
      <c r="R42" s="507"/>
      <c r="S42" s="507"/>
      <c r="T42" s="507"/>
      <c r="U42" s="507"/>
      <c r="V42" s="507"/>
    </row>
    <row r="43" spans="1:22" ht="8.25" customHeight="1">
      <c r="A43" s="476" t="s">
        <v>6</v>
      </c>
      <c r="B43" s="476"/>
      <c r="C43" s="10" t="s">
        <v>7</v>
      </c>
      <c r="D43" s="476" t="s">
        <v>8</v>
      </c>
      <c r="E43" s="476"/>
      <c r="F43" s="476" t="s">
        <v>9</v>
      </c>
      <c r="G43" s="476"/>
      <c r="H43" s="10" t="s">
        <v>10</v>
      </c>
      <c r="I43" s="10" t="s">
        <v>237</v>
      </c>
      <c r="J43" s="10" t="s">
        <v>238</v>
      </c>
      <c r="K43" s="10" t="s">
        <v>239</v>
      </c>
      <c r="L43" s="10" t="s">
        <v>240</v>
      </c>
      <c r="M43" s="10" t="s">
        <v>241</v>
      </c>
      <c r="N43" s="10" t="s">
        <v>242</v>
      </c>
      <c r="O43" s="10" t="s">
        <v>243</v>
      </c>
      <c r="P43" s="10" t="s">
        <v>244</v>
      </c>
      <c r="Q43" s="10" t="s">
        <v>245</v>
      </c>
      <c r="R43" s="10" t="s">
        <v>246</v>
      </c>
      <c r="S43" s="476" t="s">
        <v>247</v>
      </c>
      <c r="T43" s="476"/>
      <c r="U43" s="476" t="s">
        <v>248</v>
      </c>
      <c r="V43" s="476"/>
    </row>
    <row r="44" spans="1:22" s="11" customFormat="1" ht="26.25" customHeight="1">
      <c r="A44" s="477" t="s">
        <v>73</v>
      </c>
      <c r="B44" s="477"/>
      <c r="C44" s="5"/>
      <c r="D44" s="499" t="s">
        <v>74</v>
      </c>
      <c r="E44" s="499"/>
      <c r="F44" s="494" t="s">
        <v>320</v>
      </c>
      <c r="G44" s="494"/>
      <c r="H44" s="7" t="s">
        <v>320</v>
      </c>
      <c r="I44" s="7" t="s">
        <v>321</v>
      </c>
      <c r="J44" s="7" t="s">
        <v>322</v>
      </c>
      <c r="K44" s="7" t="s">
        <v>323</v>
      </c>
      <c r="L44" s="7"/>
      <c r="M44" s="7" t="s">
        <v>324</v>
      </c>
      <c r="N44" s="7"/>
      <c r="O44" s="7"/>
      <c r="P44" s="7"/>
      <c r="Q44" s="7"/>
      <c r="R44" s="7"/>
      <c r="S44" s="494"/>
      <c r="T44" s="494"/>
      <c r="U44" s="494"/>
      <c r="V44" s="494"/>
    </row>
    <row r="45" spans="1:22" s="11" customFormat="1" ht="15.75" customHeight="1">
      <c r="A45" s="477"/>
      <c r="B45" s="477"/>
      <c r="C45" s="5" t="s">
        <v>325</v>
      </c>
      <c r="D45" s="499" t="s">
        <v>326</v>
      </c>
      <c r="E45" s="499"/>
      <c r="F45" s="494" t="s">
        <v>327</v>
      </c>
      <c r="G45" s="494"/>
      <c r="H45" s="7" t="s">
        <v>327</v>
      </c>
      <c r="I45" s="7" t="s">
        <v>327</v>
      </c>
      <c r="J45" s="7"/>
      <c r="K45" s="7" t="s">
        <v>327</v>
      </c>
      <c r="L45" s="7"/>
      <c r="M45" s="7"/>
      <c r="N45" s="7"/>
      <c r="O45" s="7"/>
      <c r="P45" s="7"/>
      <c r="Q45" s="7"/>
      <c r="R45" s="7"/>
      <c r="S45" s="494"/>
      <c r="T45" s="494"/>
      <c r="U45" s="494"/>
      <c r="V45" s="494"/>
    </row>
    <row r="46" spans="1:22" s="11" customFormat="1" ht="15.75" customHeight="1">
      <c r="A46" s="477"/>
      <c r="B46" s="477"/>
      <c r="C46" s="5" t="s">
        <v>328</v>
      </c>
      <c r="D46" s="499" t="s">
        <v>329</v>
      </c>
      <c r="E46" s="499"/>
      <c r="F46" s="494" t="s">
        <v>330</v>
      </c>
      <c r="G46" s="494"/>
      <c r="H46" s="7" t="s">
        <v>330</v>
      </c>
      <c r="I46" s="7" t="s">
        <v>331</v>
      </c>
      <c r="J46" s="7" t="s">
        <v>322</v>
      </c>
      <c r="K46" s="7" t="s">
        <v>332</v>
      </c>
      <c r="L46" s="7"/>
      <c r="M46" s="7" t="s">
        <v>324</v>
      </c>
      <c r="N46" s="7"/>
      <c r="O46" s="7"/>
      <c r="P46" s="7"/>
      <c r="Q46" s="7"/>
      <c r="R46" s="7"/>
      <c r="S46" s="494"/>
      <c r="T46" s="494"/>
      <c r="U46" s="494"/>
      <c r="V46" s="494"/>
    </row>
    <row r="47" spans="1:22" s="11" customFormat="1" ht="15.75" customHeight="1">
      <c r="A47" s="477"/>
      <c r="B47" s="477"/>
      <c r="C47" s="5" t="s">
        <v>75</v>
      </c>
      <c r="D47" s="499" t="s">
        <v>76</v>
      </c>
      <c r="E47" s="499"/>
      <c r="F47" s="494" t="s">
        <v>61</v>
      </c>
      <c r="G47" s="494"/>
      <c r="H47" s="7" t="s">
        <v>61</v>
      </c>
      <c r="I47" s="7" t="s">
        <v>61</v>
      </c>
      <c r="J47" s="7"/>
      <c r="K47" s="7" t="s">
        <v>61</v>
      </c>
      <c r="L47" s="7"/>
      <c r="M47" s="7"/>
      <c r="N47" s="7"/>
      <c r="O47" s="7"/>
      <c r="P47" s="7"/>
      <c r="Q47" s="7"/>
      <c r="R47" s="7"/>
      <c r="S47" s="494"/>
      <c r="T47" s="494"/>
      <c r="U47" s="494"/>
      <c r="V47" s="494"/>
    </row>
    <row r="48" spans="1:22" s="11" customFormat="1" ht="15.75" customHeight="1">
      <c r="A48" s="477"/>
      <c r="B48" s="477"/>
      <c r="C48" s="5" t="s">
        <v>333</v>
      </c>
      <c r="D48" s="499" t="s">
        <v>334</v>
      </c>
      <c r="E48" s="499"/>
      <c r="F48" s="494" t="s">
        <v>82</v>
      </c>
      <c r="G48" s="494"/>
      <c r="H48" s="7" t="s">
        <v>82</v>
      </c>
      <c r="I48" s="7" t="s">
        <v>82</v>
      </c>
      <c r="J48" s="7"/>
      <c r="K48" s="7" t="s">
        <v>82</v>
      </c>
      <c r="L48" s="7"/>
      <c r="M48" s="7"/>
      <c r="N48" s="7"/>
      <c r="O48" s="7"/>
      <c r="P48" s="7"/>
      <c r="Q48" s="7"/>
      <c r="R48" s="7"/>
      <c r="S48" s="494"/>
      <c r="T48" s="494"/>
      <c r="U48" s="494"/>
      <c r="V48" s="494"/>
    </row>
    <row r="49" spans="1:22" s="11" customFormat="1" ht="16.5" customHeight="1">
      <c r="A49" s="477" t="s">
        <v>335</v>
      </c>
      <c r="B49" s="477"/>
      <c r="C49" s="5"/>
      <c r="D49" s="499" t="s">
        <v>336</v>
      </c>
      <c r="E49" s="499"/>
      <c r="F49" s="494" t="s">
        <v>337</v>
      </c>
      <c r="G49" s="494"/>
      <c r="H49" s="7" t="s">
        <v>337</v>
      </c>
      <c r="I49" s="7"/>
      <c r="J49" s="7"/>
      <c r="K49" s="7"/>
      <c r="L49" s="7"/>
      <c r="M49" s="7"/>
      <c r="N49" s="7"/>
      <c r="O49" s="7"/>
      <c r="P49" s="7" t="s">
        <v>337</v>
      </c>
      <c r="Q49" s="7"/>
      <c r="R49" s="7"/>
      <c r="S49" s="494"/>
      <c r="T49" s="494"/>
      <c r="U49" s="494"/>
      <c r="V49" s="494"/>
    </row>
    <row r="50" spans="1:22" s="11" customFormat="1" ht="33.75" customHeight="1">
      <c r="A50" s="477"/>
      <c r="B50" s="477"/>
      <c r="C50" s="5" t="s">
        <v>338</v>
      </c>
      <c r="D50" s="499" t="s">
        <v>339</v>
      </c>
      <c r="E50" s="499"/>
      <c r="F50" s="494" t="s">
        <v>337</v>
      </c>
      <c r="G50" s="494"/>
      <c r="H50" s="7" t="s">
        <v>337</v>
      </c>
      <c r="I50" s="7"/>
      <c r="J50" s="7"/>
      <c r="K50" s="7"/>
      <c r="L50" s="7"/>
      <c r="M50" s="7"/>
      <c r="N50" s="7"/>
      <c r="O50" s="7"/>
      <c r="P50" s="7" t="s">
        <v>337</v>
      </c>
      <c r="Q50" s="7"/>
      <c r="R50" s="7"/>
      <c r="S50" s="494"/>
      <c r="T50" s="494"/>
      <c r="U50" s="494"/>
      <c r="V50" s="494"/>
    </row>
    <row r="51" spans="1:22" s="11" customFormat="1" ht="16.5" customHeight="1">
      <c r="A51" s="477" t="s">
        <v>141</v>
      </c>
      <c r="B51" s="477"/>
      <c r="C51" s="5"/>
      <c r="D51" s="499" t="s">
        <v>142</v>
      </c>
      <c r="E51" s="499"/>
      <c r="F51" s="494" t="s">
        <v>340</v>
      </c>
      <c r="G51" s="494"/>
      <c r="H51" s="7" t="s">
        <v>341</v>
      </c>
      <c r="I51" s="7" t="s">
        <v>341</v>
      </c>
      <c r="J51" s="7"/>
      <c r="K51" s="7" t="s">
        <v>341</v>
      </c>
      <c r="L51" s="7"/>
      <c r="M51" s="7"/>
      <c r="N51" s="7"/>
      <c r="O51" s="7"/>
      <c r="P51" s="7"/>
      <c r="Q51" s="7" t="s">
        <v>342</v>
      </c>
      <c r="R51" s="7" t="s">
        <v>342</v>
      </c>
      <c r="S51" s="494"/>
      <c r="T51" s="494"/>
      <c r="U51" s="494"/>
      <c r="V51" s="494"/>
    </row>
    <row r="52" spans="1:22" s="11" customFormat="1" ht="15.75" customHeight="1">
      <c r="A52" s="477"/>
      <c r="B52" s="477"/>
      <c r="C52" s="5" t="s">
        <v>343</v>
      </c>
      <c r="D52" s="499" t="s">
        <v>344</v>
      </c>
      <c r="E52" s="499"/>
      <c r="F52" s="494" t="s">
        <v>340</v>
      </c>
      <c r="G52" s="494"/>
      <c r="H52" s="7" t="s">
        <v>341</v>
      </c>
      <c r="I52" s="7" t="s">
        <v>341</v>
      </c>
      <c r="J52" s="7"/>
      <c r="K52" s="7" t="s">
        <v>341</v>
      </c>
      <c r="L52" s="7"/>
      <c r="M52" s="7"/>
      <c r="N52" s="7"/>
      <c r="O52" s="7"/>
      <c r="P52" s="7"/>
      <c r="Q52" s="7" t="s">
        <v>342</v>
      </c>
      <c r="R52" s="7" t="s">
        <v>342</v>
      </c>
      <c r="S52" s="494"/>
      <c r="T52" s="494"/>
      <c r="U52" s="494"/>
      <c r="V52" s="494"/>
    </row>
    <row r="53" spans="1:22" s="11" customFormat="1" ht="15.75" customHeight="1">
      <c r="A53" s="477" t="s">
        <v>155</v>
      </c>
      <c r="B53" s="477"/>
      <c r="C53" s="5"/>
      <c r="D53" s="499" t="s">
        <v>156</v>
      </c>
      <c r="E53" s="499"/>
      <c r="F53" s="494" t="s">
        <v>345</v>
      </c>
      <c r="G53" s="494"/>
      <c r="H53" s="7" t="s">
        <v>345</v>
      </c>
      <c r="I53" s="7" t="s">
        <v>346</v>
      </c>
      <c r="J53" s="7" t="s">
        <v>347</v>
      </c>
      <c r="K53" s="7" t="s">
        <v>348</v>
      </c>
      <c r="L53" s="7" t="s">
        <v>349</v>
      </c>
      <c r="M53" s="7" t="s">
        <v>350</v>
      </c>
      <c r="N53" s="7"/>
      <c r="O53" s="7"/>
      <c r="P53" s="7"/>
      <c r="Q53" s="7"/>
      <c r="R53" s="7"/>
      <c r="S53" s="494"/>
      <c r="T53" s="494"/>
      <c r="U53" s="494"/>
      <c r="V53" s="494"/>
    </row>
    <row r="54" spans="1:22" s="11" customFormat="1" ht="15" customHeight="1">
      <c r="A54" s="477"/>
      <c r="B54" s="477"/>
      <c r="C54" s="5" t="s">
        <v>158</v>
      </c>
      <c r="D54" s="499" t="s">
        <v>159</v>
      </c>
      <c r="E54" s="499"/>
      <c r="F54" s="494" t="s">
        <v>351</v>
      </c>
      <c r="G54" s="494"/>
      <c r="H54" s="7" t="s">
        <v>351</v>
      </c>
      <c r="I54" s="7" t="s">
        <v>352</v>
      </c>
      <c r="J54" s="7" t="s">
        <v>353</v>
      </c>
      <c r="K54" s="7" t="s">
        <v>354</v>
      </c>
      <c r="L54" s="7"/>
      <c r="M54" s="7" t="s">
        <v>355</v>
      </c>
      <c r="N54" s="7"/>
      <c r="O54" s="7"/>
      <c r="P54" s="7"/>
      <c r="Q54" s="7"/>
      <c r="R54" s="7"/>
      <c r="S54" s="494"/>
      <c r="T54" s="494"/>
      <c r="U54" s="494"/>
      <c r="V54" s="494"/>
    </row>
    <row r="55" spans="1:22" s="11" customFormat="1" ht="21.75" customHeight="1">
      <c r="A55" s="477"/>
      <c r="B55" s="477"/>
      <c r="C55" s="5" t="s">
        <v>356</v>
      </c>
      <c r="D55" s="499" t="s">
        <v>357</v>
      </c>
      <c r="E55" s="499"/>
      <c r="F55" s="494" t="s">
        <v>358</v>
      </c>
      <c r="G55" s="494"/>
      <c r="H55" s="7" t="s">
        <v>358</v>
      </c>
      <c r="I55" s="7" t="s">
        <v>359</v>
      </c>
      <c r="J55" s="7" t="s">
        <v>360</v>
      </c>
      <c r="K55" s="7" t="s">
        <v>361</v>
      </c>
      <c r="L55" s="7"/>
      <c r="M55" s="7" t="s">
        <v>362</v>
      </c>
      <c r="N55" s="7"/>
      <c r="O55" s="7"/>
      <c r="P55" s="7"/>
      <c r="Q55" s="7"/>
      <c r="R55" s="7"/>
      <c r="S55" s="494"/>
      <c r="T55" s="494"/>
      <c r="U55" s="494"/>
      <c r="V55" s="494"/>
    </row>
    <row r="56" spans="1:22" s="11" customFormat="1" ht="16.5" customHeight="1">
      <c r="A56" s="477"/>
      <c r="B56" s="477"/>
      <c r="C56" s="5" t="s">
        <v>161</v>
      </c>
      <c r="D56" s="499" t="s">
        <v>162</v>
      </c>
      <c r="E56" s="499"/>
      <c r="F56" s="494" t="s">
        <v>363</v>
      </c>
      <c r="G56" s="494"/>
      <c r="H56" s="7" t="s">
        <v>363</v>
      </c>
      <c r="I56" s="7"/>
      <c r="J56" s="7"/>
      <c r="K56" s="7"/>
      <c r="L56" s="7" t="s">
        <v>363</v>
      </c>
      <c r="M56" s="7"/>
      <c r="N56" s="7"/>
      <c r="O56" s="7"/>
      <c r="P56" s="7"/>
      <c r="Q56" s="7"/>
      <c r="R56" s="7"/>
      <c r="S56" s="494"/>
      <c r="T56" s="494"/>
      <c r="U56" s="494"/>
      <c r="V56" s="494"/>
    </row>
    <row r="57" spans="1:22" s="11" customFormat="1" ht="16.5" customHeight="1">
      <c r="A57" s="477"/>
      <c r="B57" s="477"/>
      <c r="C57" s="5" t="s">
        <v>364</v>
      </c>
      <c r="D57" s="499" t="s">
        <v>365</v>
      </c>
      <c r="E57" s="499"/>
      <c r="F57" s="494" t="s">
        <v>366</v>
      </c>
      <c r="G57" s="494"/>
      <c r="H57" s="7" t="s">
        <v>366</v>
      </c>
      <c r="I57" s="7" t="s">
        <v>367</v>
      </c>
      <c r="J57" s="7" t="s">
        <v>368</v>
      </c>
      <c r="K57" s="7" t="s">
        <v>369</v>
      </c>
      <c r="L57" s="7"/>
      <c r="M57" s="7" t="s">
        <v>370</v>
      </c>
      <c r="N57" s="7"/>
      <c r="O57" s="7"/>
      <c r="P57" s="7"/>
      <c r="Q57" s="7"/>
      <c r="R57" s="7"/>
      <c r="S57" s="494"/>
      <c r="T57" s="494"/>
      <c r="U57" s="494"/>
      <c r="V57" s="494"/>
    </row>
    <row r="58" spans="1:22" s="11" customFormat="1" ht="16.5" customHeight="1">
      <c r="A58" s="477"/>
      <c r="B58" s="477"/>
      <c r="C58" s="5" t="s">
        <v>371</v>
      </c>
      <c r="D58" s="499" t="s">
        <v>372</v>
      </c>
      <c r="E58" s="499"/>
      <c r="F58" s="494" t="s">
        <v>373</v>
      </c>
      <c r="G58" s="494"/>
      <c r="H58" s="7" t="s">
        <v>373</v>
      </c>
      <c r="I58" s="7" t="s">
        <v>374</v>
      </c>
      <c r="J58" s="7" t="s">
        <v>375</v>
      </c>
      <c r="K58" s="7" t="s">
        <v>376</v>
      </c>
      <c r="L58" s="7" t="s">
        <v>377</v>
      </c>
      <c r="M58" s="7"/>
      <c r="N58" s="7"/>
      <c r="O58" s="7"/>
      <c r="P58" s="7"/>
      <c r="Q58" s="7"/>
      <c r="R58" s="7"/>
      <c r="S58" s="494"/>
      <c r="T58" s="494"/>
      <c r="U58" s="494"/>
      <c r="V58" s="494"/>
    </row>
    <row r="59" spans="1:22" s="11" customFormat="1" ht="21" customHeight="1">
      <c r="A59" s="477"/>
      <c r="B59" s="477"/>
      <c r="C59" s="5" t="s">
        <v>378</v>
      </c>
      <c r="D59" s="499" t="s">
        <v>379</v>
      </c>
      <c r="E59" s="499"/>
      <c r="F59" s="494" t="s">
        <v>380</v>
      </c>
      <c r="G59" s="494"/>
      <c r="H59" s="7" t="s">
        <v>380</v>
      </c>
      <c r="I59" s="7" t="s">
        <v>380</v>
      </c>
      <c r="J59" s="7"/>
      <c r="K59" s="7" t="s">
        <v>380</v>
      </c>
      <c r="L59" s="7"/>
      <c r="M59" s="7"/>
      <c r="N59" s="7"/>
      <c r="O59" s="7"/>
      <c r="P59" s="7"/>
      <c r="Q59" s="7"/>
      <c r="R59" s="7"/>
      <c r="S59" s="494"/>
      <c r="T59" s="494"/>
      <c r="U59" s="494"/>
      <c r="V59" s="494"/>
    </row>
    <row r="60" spans="1:22" s="11" customFormat="1" ht="15.75" customHeight="1">
      <c r="A60" s="477"/>
      <c r="B60" s="477"/>
      <c r="C60" s="5" t="s">
        <v>381</v>
      </c>
      <c r="D60" s="499" t="s">
        <v>18</v>
      </c>
      <c r="E60" s="499"/>
      <c r="F60" s="494" t="s">
        <v>382</v>
      </c>
      <c r="G60" s="494"/>
      <c r="H60" s="7" t="s">
        <v>382</v>
      </c>
      <c r="I60" s="7" t="s">
        <v>382</v>
      </c>
      <c r="J60" s="7" t="s">
        <v>383</v>
      </c>
      <c r="K60" s="7" t="s">
        <v>384</v>
      </c>
      <c r="L60" s="7"/>
      <c r="M60" s="7"/>
      <c r="N60" s="7"/>
      <c r="O60" s="7"/>
      <c r="P60" s="7"/>
      <c r="Q60" s="7"/>
      <c r="R60" s="7"/>
      <c r="S60" s="494"/>
      <c r="T60" s="494"/>
      <c r="U60" s="494"/>
      <c r="V60" s="494"/>
    </row>
    <row r="61" spans="1:22" s="11" customFormat="1" ht="18" customHeight="1">
      <c r="A61" s="477" t="s">
        <v>385</v>
      </c>
      <c r="B61" s="477"/>
      <c r="C61" s="5"/>
      <c r="D61" s="499" t="s">
        <v>386</v>
      </c>
      <c r="E61" s="499"/>
      <c r="F61" s="494" t="s">
        <v>130</v>
      </c>
      <c r="G61" s="494"/>
      <c r="H61" s="7" t="s">
        <v>130</v>
      </c>
      <c r="I61" s="7" t="s">
        <v>387</v>
      </c>
      <c r="J61" s="7" t="s">
        <v>388</v>
      </c>
      <c r="K61" s="7" t="s">
        <v>389</v>
      </c>
      <c r="L61" s="7" t="s">
        <v>390</v>
      </c>
      <c r="M61" s="7"/>
      <c r="N61" s="7"/>
      <c r="O61" s="7"/>
      <c r="P61" s="7"/>
      <c r="Q61" s="7"/>
      <c r="R61" s="7"/>
      <c r="S61" s="494"/>
      <c r="T61" s="494"/>
      <c r="U61" s="494"/>
      <c r="V61" s="494"/>
    </row>
    <row r="62" spans="1:22" s="11" customFormat="1" ht="15.75" customHeight="1">
      <c r="A62" s="477"/>
      <c r="B62" s="477"/>
      <c r="C62" s="5" t="s">
        <v>391</v>
      </c>
      <c r="D62" s="499" t="s">
        <v>392</v>
      </c>
      <c r="E62" s="499"/>
      <c r="F62" s="494" t="s">
        <v>393</v>
      </c>
      <c r="G62" s="494"/>
      <c r="H62" s="7" t="s">
        <v>393</v>
      </c>
      <c r="I62" s="7" t="s">
        <v>394</v>
      </c>
      <c r="J62" s="7"/>
      <c r="K62" s="7" t="s">
        <v>394</v>
      </c>
      <c r="L62" s="7" t="s">
        <v>82</v>
      </c>
      <c r="M62" s="7"/>
      <c r="N62" s="7"/>
      <c r="O62" s="7"/>
      <c r="P62" s="7"/>
      <c r="Q62" s="7"/>
      <c r="R62" s="7"/>
      <c r="S62" s="494"/>
      <c r="T62" s="494"/>
      <c r="U62" s="494"/>
      <c r="V62" s="494"/>
    </row>
    <row r="63" spans="1:22" s="11" customFormat="1" ht="15.75" customHeight="1">
      <c r="A63" s="477"/>
      <c r="B63" s="477"/>
      <c r="C63" s="5" t="s">
        <v>395</v>
      </c>
      <c r="D63" s="499" t="s">
        <v>396</v>
      </c>
      <c r="E63" s="499"/>
      <c r="F63" s="494" t="s">
        <v>397</v>
      </c>
      <c r="G63" s="494"/>
      <c r="H63" s="7" t="s">
        <v>397</v>
      </c>
      <c r="I63" s="7" t="s">
        <v>398</v>
      </c>
      <c r="J63" s="7" t="s">
        <v>388</v>
      </c>
      <c r="K63" s="7" t="s">
        <v>399</v>
      </c>
      <c r="L63" s="7" t="s">
        <v>400</v>
      </c>
      <c r="M63" s="7"/>
      <c r="N63" s="7"/>
      <c r="O63" s="7"/>
      <c r="P63" s="7"/>
      <c r="Q63" s="7"/>
      <c r="R63" s="7"/>
      <c r="S63" s="494"/>
      <c r="T63" s="494"/>
      <c r="U63" s="494"/>
      <c r="V63" s="494"/>
    </row>
    <row r="64" spans="1:22" s="11" customFormat="1" ht="21" customHeight="1">
      <c r="A64" s="477" t="s">
        <v>166</v>
      </c>
      <c r="B64" s="477"/>
      <c r="C64" s="5"/>
      <c r="D64" s="499" t="s">
        <v>167</v>
      </c>
      <c r="E64" s="499"/>
      <c r="F64" s="494" t="s">
        <v>401</v>
      </c>
      <c r="G64" s="494"/>
      <c r="H64" s="7" t="s">
        <v>401</v>
      </c>
      <c r="I64" s="7" t="s">
        <v>402</v>
      </c>
      <c r="J64" s="7" t="s">
        <v>403</v>
      </c>
      <c r="K64" s="7" t="s">
        <v>404</v>
      </c>
      <c r="L64" s="7" t="s">
        <v>405</v>
      </c>
      <c r="M64" s="7" t="s">
        <v>406</v>
      </c>
      <c r="N64" s="7"/>
      <c r="O64" s="7"/>
      <c r="P64" s="7"/>
      <c r="Q64" s="7"/>
      <c r="R64" s="7"/>
      <c r="S64" s="494"/>
      <c r="T64" s="494"/>
      <c r="U64" s="494"/>
      <c r="V64" s="494"/>
    </row>
    <row r="65" spans="1:22" s="11" customFormat="1" ht="16.5" customHeight="1">
      <c r="A65" s="477"/>
      <c r="B65" s="477"/>
      <c r="C65" s="5" t="s">
        <v>407</v>
      </c>
      <c r="D65" s="499" t="s">
        <v>408</v>
      </c>
      <c r="E65" s="499"/>
      <c r="F65" s="494" t="s">
        <v>409</v>
      </c>
      <c r="G65" s="494"/>
      <c r="H65" s="7" t="s">
        <v>409</v>
      </c>
      <c r="I65" s="7" t="s">
        <v>409</v>
      </c>
      <c r="J65" s="7"/>
      <c r="K65" s="7" t="s">
        <v>409</v>
      </c>
      <c r="L65" s="7"/>
      <c r="M65" s="7"/>
      <c r="N65" s="7"/>
      <c r="O65" s="7"/>
      <c r="P65" s="7"/>
      <c r="Q65" s="7"/>
      <c r="R65" s="7"/>
      <c r="S65" s="494"/>
      <c r="T65" s="494"/>
      <c r="U65" s="494"/>
      <c r="V65" s="494"/>
    </row>
    <row r="66" spans="1:22" s="11" customFormat="1" ht="48" customHeight="1">
      <c r="A66" s="477"/>
      <c r="B66" s="477"/>
      <c r="C66" s="5" t="s">
        <v>169</v>
      </c>
      <c r="D66" s="499" t="s">
        <v>410</v>
      </c>
      <c r="E66" s="499"/>
      <c r="F66" s="494" t="s">
        <v>172</v>
      </c>
      <c r="G66" s="494"/>
      <c r="H66" s="7" t="s">
        <v>172</v>
      </c>
      <c r="I66" s="7" t="s">
        <v>411</v>
      </c>
      <c r="J66" s="7" t="s">
        <v>412</v>
      </c>
      <c r="K66" s="7" t="s">
        <v>413</v>
      </c>
      <c r="L66" s="7"/>
      <c r="M66" s="7" t="s">
        <v>414</v>
      </c>
      <c r="N66" s="7"/>
      <c r="O66" s="7"/>
      <c r="P66" s="7"/>
      <c r="Q66" s="7"/>
      <c r="R66" s="7"/>
      <c r="S66" s="494"/>
      <c r="T66" s="494"/>
      <c r="U66" s="494"/>
      <c r="V66" s="494"/>
    </row>
    <row r="67" spans="1:22" s="11" customFormat="1" ht="80.25" customHeight="1">
      <c r="A67" s="477"/>
      <c r="B67" s="477"/>
      <c r="C67" s="5" t="s">
        <v>175</v>
      </c>
      <c r="D67" s="499" t="s">
        <v>176</v>
      </c>
      <c r="E67" s="499"/>
      <c r="F67" s="494" t="s">
        <v>415</v>
      </c>
      <c r="G67" s="494"/>
      <c r="H67" s="7" t="s">
        <v>415</v>
      </c>
      <c r="I67" s="7" t="s">
        <v>415</v>
      </c>
      <c r="J67" s="7"/>
      <c r="K67" s="7" t="s">
        <v>415</v>
      </c>
      <c r="L67" s="7"/>
      <c r="M67" s="7"/>
      <c r="N67" s="7"/>
      <c r="O67" s="7"/>
      <c r="P67" s="7"/>
      <c r="Q67" s="7"/>
      <c r="R67" s="7"/>
      <c r="S67" s="494"/>
      <c r="T67" s="494"/>
      <c r="U67" s="494"/>
      <c r="V67" s="494"/>
    </row>
    <row r="68" spans="2:22" ht="6.75" customHeight="1">
      <c r="B68" s="505"/>
      <c r="C68" s="505"/>
      <c r="D68" s="505"/>
      <c r="E68" s="506"/>
      <c r="F68" s="506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</row>
    <row r="69" spans="1:22" s="9" customFormat="1" ht="8.25" customHeight="1">
      <c r="A69" s="507" t="s">
        <v>1</v>
      </c>
      <c r="B69" s="507"/>
      <c r="C69" s="507" t="s">
        <v>2</v>
      </c>
      <c r="D69" s="507" t="s">
        <v>4</v>
      </c>
      <c r="E69" s="507"/>
      <c r="F69" s="507" t="s">
        <v>220</v>
      </c>
      <c r="G69" s="507"/>
      <c r="H69" s="507" t="s">
        <v>221</v>
      </c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7"/>
      <c r="T69" s="507"/>
      <c r="U69" s="507"/>
      <c r="V69" s="507"/>
    </row>
    <row r="70" spans="1:22" s="9" customFormat="1" ht="11.25" customHeight="1">
      <c r="A70" s="507"/>
      <c r="B70" s="507"/>
      <c r="C70" s="507"/>
      <c r="D70" s="507"/>
      <c r="E70" s="507"/>
      <c r="F70" s="507"/>
      <c r="G70" s="507"/>
      <c r="H70" s="507" t="s">
        <v>222</v>
      </c>
      <c r="I70" s="507" t="s">
        <v>223</v>
      </c>
      <c r="J70" s="507"/>
      <c r="K70" s="507"/>
      <c r="L70" s="507"/>
      <c r="M70" s="507"/>
      <c r="N70" s="507"/>
      <c r="O70" s="507"/>
      <c r="P70" s="507"/>
      <c r="Q70" s="507" t="s">
        <v>224</v>
      </c>
      <c r="R70" s="507" t="s">
        <v>223</v>
      </c>
      <c r="S70" s="507"/>
      <c r="T70" s="507"/>
      <c r="U70" s="507"/>
      <c r="V70" s="507"/>
    </row>
    <row r="71" spans="1:22" s="9" customFormat="1" ht="2.25" customHeight="1">
      <c r="A71" s="507"/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 t="s">
        <v>225</v>
      </c>
      <c r="S71" s="507" t="s">
        <v>226</v>
      </c>
      <c r="T71" s="507"/>
      <c r="U71" s="507" t="s">
        <v>227</v>
      </c>
      <c r="V71" s="507"/>
    </row>
    <row r="72" spans="1:22" s="9" customFormat="1" ht="5.25" customHeight="1">
      <c r="A72" s="507"/>
      <c r="B72" s="507"/>
      <c r="C72" s="507"/>
      <c r="D72" s="507"/>
      <c r="E72" s="507"/>
      <c r="F72" s="507"/>
      <c r="G72" s="507"/>
      <c r="H72" s="507"/>
      <c r="I72" s="507" t="s">
        <v>228</v>
      </c>
      <c r="J72" s="507" t="s">
        <v>223</v>
      </c>
      <c r="K72" s="507"/>
      <c r="L72" s="507" t="s">
        <v>229</v>
      </c>
      <c r="M72" s="507" t="s">
        <v>230</v>
      </c>
      <c r="N72" s="476" t="s">
        <v>231</v>
      </c>
      <c r="O72" s="507" t="s">
        <v>232</v>
      </c>
      <c r="P72" s="507" t="s">
        <v>233</v>
      </c>
      <c r="Q72" s="507"/>
      <c r="R72" s="507"/>
      <c r="S72" s="507"/>
      <c r="T72" s="507"/>
      <c r="U72" s="507"/>
      <c r="V72" s="507"/>
    </row>
    <row r="73" spans="1:22" s="9" customFormat="1" ht="2.25" customHeight="1">
      <c r="A73" s="507"/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476"/>
      <c r="O73" s="507"/>
      <c r="P73" s="507"/>
      <c r="Q73" s="507"/>
      <c r="R73" s="507"/>
      <c r="S73" s="507" t="s">
        <v>234</v>
      </c>
      <c r="T73" s="507"/>
      <c r="U73" s="507"/>
      <c r="V73" s="507"/>
    </row>
    <row r="74" spans="1:22" s="9" customFormat="1" ht="63.75" customHeight="1">
      <c r="A74" s="507"/>
      <c r="B74" s="507"/>
      <c r="C74" s="507"/>
      <c r="D74" s="507"/>
      <c r="E74" s="507"/>
      <c r="F74" s="507"/>
      <c r="G74" s="507"/>
      <c r="H74" s="507"/>
      <c r="I74" s="507"/>
      <c r="J74" s="8" t="s">
        <v>235</v>
      </c>
      <c r="K74" s="8" t="s">
        <v>236</v>
      </c>
      <c r="L74" s="507"/>
      <c r="M74" s="507"/>
      <c r="N74" s="476"/>
      <c r="O74" s="507"/>
      <c r="P74" s="507"/>
      <c r="Q74" s="507"/>
      <c r="R74" s="507"/>
      <c r="S74" s="507"/>
      <c r="T74" s="507"/>
      <c r="U74" s="507"/>
      <c r="V74" s="507"/>
    </row>
    <row r="75" spans="1:22" ht="8.25" customHeight="1">
      <c r="A75" s="476" t="s">
        <v>6</v>
      </c>
      <c r="B75" s="476"/>
      <c r="C75" s="10" t="s">
        <v>7</v>
      </c>
      <c r="D75" s="476" t="s">
        <v>8</v>
      </c>
      <c r="E75" s="476"/>
      <c r="F75" s="476" t="s">
        <v>9</v>
      </c>
      <c r="G75" s="476"/>
      <c r="H75" s="10" t="s">
        <v>10</v>
      </c>
      <c r="I75" s="10" t="s">
        <v>237</v>
      </c>
      <c r="J75" s="10" t="s">
        <v>238</v>
      </c>
      <c r="K75" s="10" t="s">
        <v>239</v>
      </c>
      <c r="L75" s="10" t="s">
        <v>240</v>
      </c>
      <c r="M75" s="10" t="s">
        <v>241</v>
      </c>
      <c r="N75" s="10" t="s">
        <v>242</v>
      </c>
      <c r="O75" s="10" t="s">
        <v>243</v>
      </c>
      <c r="P75" s="10" t="s">
        <v>244</v>
      </c>
      <c r="Q75" s="10" t="s">
        <v>245</v>
      </c>
      <c r="R75" s="10" t="s">
        <v>246</v>
      </c>
      <c r="S75" s="476" t="s">
        <v>247</v>
      </c>
      <c r="T75" s="476"/>
      <c r="U75" s="476" t="s">
        <v>248</v>
      </c>
      <c r="V75" s="476"/>
    </row>
    <row r="76" spans="1:22" s="11" customFormat="1" ht="32.25" customHeight="1">
      <c r="A76" s="477"/>
      <c r="B76" s="477"/>
      <c r="C76" s="5" t="s">
        <v>181</v>
      </c>
      <c r="D76" s="499" t="s">
        <v>182</v>
      </c>
      <c r="E76" s="499"/>
      <c r="F76" s="494" t="s">
        <v>416</v>
      </c>
      <c r="G76" s="494"/>
      <c r="H76" s="7" t="s">
        <v>416</v>
      </c>
      <c r="I76" s="7"/>
      <c r="J76" s="7"/>
      <c r="K76" s="7"/>
      <c r="L76" s="7"/>
      <c r="M76" s="7" t="s">
        <v>416</v>
      </c>
      <c r="N76" s="7"/>
      <c r="O76" s="7"/>
      <c r="P76" s="7"/>
      <c r="Q76" s="7"/>
      <c r="R76" s="7"/>
      <c r="S76" s="494"/>
      <c r="T76" s="494"/>
      <c r="U76" s="494"/>
      <c r="V76" s="494"/>
    </row>
    <row r="77" spans="1:22" s="11" customFormat="1" ht="16.5" customHeight="1">
      <c r="A77" s="477"/>
      <c r="B77" s="477"/>
      <c r="C77" s="5" t="s">
        <v>417</v>
      </c>
      <c r="D77" s="499" t="s">
        <v>418</v>
      </c>
      <c r="E77" s="499"/>
      <c r="F77" s="494" t="s">
        <v>419</v>
      </c>
      <c r="G77" s="494"/>
      <c r="H77" s="7" t="s">
        <v>419</v>
      </c>
      <c r="I77" s="7"/>
      <c r="J77" s="7"/>
      <c r="K77" s="7"/>
      <c r="L77" s="7"/>
      <c r="M77" s="7" t="s">
        <v>419</v>
      </c>
      <c r="N77" s="7"/>
      <c r="O77" s="7"/>
      <c r="P77" s="7"/>
      <c r="Q77" s="7"/>
      <c r="R77" s="7"/>
      <c r="S77" s="494"/>
      <c r="T77" s="494"/>
      <c r="U77" s="494"/>
      <c r="V77" s="494"/>
    </row>
    <row r="78" spans="1:22" s="11" customFormat="1" ht="16.5" customHeight="1">
      <c r="A78" s="477"/>
      <c r="B78" s="477"/>
      <c r="C78" s="5" t="s">
        <v>184</v>
      </c>
      <c r="D78" s="499" t="s">
        <v>185</v>
      </c>
      <c r="E78" s="499"/>
      <c r="F78" s="494" t="s">
        <v>420</v>
      </c>
      <c r="G78" s="494"/>
      <c r="H78" s="7" t="s">
        <v>420</v>
      </c>
      <c r="I78" s="7"/>
      <c r="J78" s="7"/>
      <c r="K78" s="7"/>
      <c r="L78" s="7"/>
      <c r="M78" s="7" t="s">
        <v>420</v>
      </c>
      <c r="N78" s="7"/>
      <c r="O78" s="7"/>
      <c r="P78" s="7"/>
      <c r="Q78" s="7"/>
      <c r="R78" s="7"/>
      <c r="S78" s="494"/>
      <c r="T78" s="494"/>
      <c r="U78" s="494"/>
      <c r="V78" s="494"/>
    </row>
    <row r="79" spans="1:22" s="11" customFormat="1" ht="16.5" customHeight="1">
      <c r="A79" s="477"/>
      <c r="B79" s="477"/>
      <c r="C79" s="5" t="s">
        <v>187</v>
      </c>
      <c r="D79" s="499" t="s">
        <v>188</v>
      </c>
      <c r="E79" s="499"/>
      <c r="F79" s="494" t="s">
        <v>421</v>
      </c>
      <c r="G79" s="494"/>
      <c r="H79" s="7" t="s">
        <v>421</v>
      </c>
      <c r="I79" s="7" t="s">
        <v>421</v>
      </c>
      <c r="J79" s="7" t="s">
        <v>422</v>
      </c>
      <c r="K79" s="7" t="s">
        <v>423</v>
      </c>
      <c r="L79" s="7"/>
      <c r="M79" s="7"/>
      <c r="N79" s="7"/>
      <c r="O79" s="7"/>
      <c r="P79" s="7"/>
      <c r="Q79" s="7"/>
      <c r="R79" s="7"/>
      <c r="S79" s="494"/>
      <c r="T79" s="494"/>
      <c r="U79" s="494"/>
      <c r="V79" s="494"/>
    </row>
    <row r="80" spans="1:22" s="11" customFormat="1" ht="16.5" customHeight="1">
      <c r="A80" s="477"/>
      <c r="B80" s="477"/>
      <c r="C80" s="5" t="s">
        <v>195</v>
      </c>
      <c r="D80" s="499" t="s">
        <v>18</v>
      </c>
      <c r="E80" s="499"/>
      <c r="F80" s="494" t="s">
        <v>424</v>
      </c>
      <c r="G80" s="494"/>
      <c r="H80" s="7" t="s">
        <v>424</v>
      </c>
      <c r="I80" s="7"/>
      <c r="J80" s="7"/>
      <c r="K80" s="7"/>
      <c r="L80" s="7" t="s">
        <v>405</v>
      </c>
      <c r="M80" s="7" t="s">
        <v>425</v>
      </c>
      <c r="N80" s="7"/>
      <c r="O80" s="7"/>
      <c r="P80" s="7"/>
      <c r="Q80" s="7"/>
      <c r="R80" s="7"/>
      <c r="S80" s="494"/>
      <c r="T80" s="494"/>
      <c r="U80" s="494"/>
      <c r="V80" s="494"/>
    </row>
    <row r="81" spans="1:22" s="11" customFormat="1" ht="16.5" customHeight="1">
      <c r="A81" s="477" t="s">
        <v>426</v>
      </c>
      <c r="B81" s="477"/>
      <c r="C81" s="5"/>
      <c r="D81" s="499" t="s">
        <v>427</v>
      </c>
      <c r="E81" s="499"/>
      <c r="F81" s="494" t="s">
        <v>428</v>
      </c>
      <c r="G81" s="494"/>
      <c r="H81" s="7" t="s">
        <v>428</v>
      </c>
      <c r="I81" s="7" t="s">
        <v>114</v>
      </c>
      <c r="J81" s="7"/>
      <c r="K81" s="7" t="s">
        <v>114</v>
      </c>
      <c r="L81" s="7" t="s">
        <v>429</v>
      </c>
      <c r="M81" s="7"/>
      <c r="N81" s="7"/>
      <c r="O81" s="7"/>
      <c r="P81" s="7"/>
      <c r="Q81" s="7"/>
      <c r="R81" s="7"/>
      <c r="S81" s="494"/>
      <c r="T81" s="494"/>
      <c r="U81" s="494"/>
      <c r="V81" s="494"/>
    </row>
    <row r="82" spans="1:22" s="11" customFormat="1" ht="20.25" customHeight="1">
      <c r="A82" s="477"/>
      <c r="B82" s="477"/>
      <c r="C82" s="5" t="s">
        <v>430</v>
      </c>
      <c r="D82" s="499" t="s">
        <v>431</v>
      </c>
      <c r="E82" s="499"/>
      <c r="F82" s="494" t="s">
        <v>429</v>
      </c>
      <c r="G82" s="494"/>
      <c r="H82" s="7" t="s">
        <v>429</v>
      </c>
      <c r="I82" s="7"/>
      <c r="J82" s="7"/>
      <c r="K82" s="7"/>
      <c r="L82" s="7" t="s">
        <v>429</v>
      </c>
      <c r="M82" s="7"/>
      <c r="N82" s="7"/>
      <c r="O82" s="7"/>
      <c r="P82" s="7"/>
      <c r="Q82" s="7"/>
      <c r="R82" s="7"/>
      <c r="S82" s="494"/>
      <c r="T82" s="494"/>
      <c r="U82" s="494"/>
      <c r="V82" s="494"/>
    </row>
    <row r="83" spans="1:22" s="11" customFormat="1" ht="33.75" customHeight="1">
      <c r="A83" s="477"/>
      <c r="B83" s="477"/>
      <c r="C83" s="5" t="s">
        <v>432</v>
      </c>
      <c r="D83" s="499" t="s">
        <v>433</v>
      </c>
      <c r="E83" s="499"/>
      <c r="F83" s="494" t="s">
        <v>114</v>
      </c>
      <c r="G83" s="494"/>
      <c r="H83" s="7" t="s">
        <v>114</v>
      </c>
      <c r="I83" s="7" t="s">
        <v>114</v>
      </c>
      <c r="J83" s="7"/>
      <c r="K83" s="7" t="s">
        <v>114</v>
      </c>
      <c r="L83" s="7"/>
      <c r="M83" s="7"/>
      <c r="N83" s="7"/>
      <c r="O83" s="7"/>
      <c r="P83" s="7"/>
      <c r="Q83" s="7"/>
      <c r="R83" s="7"/>
      <c r="S83" s="494"/>
      <c r="T83" s="494"/>
      <c r="U83" s="494"/>
      <c r="V83" s="494"/>
    </row>
    <row r="84" spans="1:22" s="11" customFormat="1" ht="21.75" customHeight="1">
      <c r="A84" s="477" t="s">
        <v>197</v>
      </c>
      <c r="B84" s="477"/>
      <c r="C84" s="5"/>
      <c r="D84" s="499" t="s">
        <v>198</v>
      </c>
      <c r="E84" s="499"/>
      <c r="F84" s="494" t="s">
        <v>434</v>
      </c>
      <c r="G84" s="494"/>
      <c r="H84" s="7" t="s">
        <v>434</v>
      </c>
      <c r="I84" s="7" t="s">
        <v>435</v>
      </c>
      <c r="J84" s="7" t="s">
        <v>436</v>
      </c>
      <c r="K84" s="7" t="s">
        <v>437</v>
      </c>
      <c r="L84" s="7" t="s">
        <v>438</v>
      </c>
      <c r="M84" s="7"/>
      <c r="N84" s="7"/>
      <c r="O84" s="7"/>
      <c r="P84" s="7"/>
      <c r="Q84" s="7"/>
      <c r="R84" s="7"/>
      <c r="S84" s="494"/>
      <c r="T84" s="494"/>
      <c r="U84" s="494"/>
      <c r="V84" s="494"/>
    </row>
    <row r="85" spans="1:22" s="11" customFormat="1" ht="17.25" customHeight="1">
      <c r="A85" s="477"/>
      <c r="B85" s="477"/>
      <c r="C85" s="5" t="s">
        <v>439</v>
      </c>
      <c r="D85" s="499" t="s">
        <v>440</v>
      </c>
      <c r="E85" s="499"/>
      <c r="F85" s="494" t="s">
        <v>441</v>
      </c>
      <c r="G85" s="494"/>
      <c r="H85" s="7" t="s">
        <v>441</v>
      </c>
      <c r="I85" s="7" t="s">
        <v>442</v>
      </c>
      <c r="J85" s="7" t="s">
        <v>16</v>
      </c>
      <c r="K85" s="7" t="s">
        <v>442</v>
      </c>
      <c r="L85" s="7" t="s">
        <v>443</v>
      </c>
      <c r="M85" s="7"/>
      <c r="N85" s="7"/>
      <c r="O85" s="7"/>
      <c r="P85" s="7"/>
      <c r="Q85" s="7"/>
      <c r="R85" s="7"/>
      <c r="S85" s="494"/>
      <c r="T85" s="494"/>
      <c r="U85" s="494"/>
      <c r="V85" s="494"/>
    </row>
    <row r="86" spans="1:22" s="11" customFormat="1" ht="21.75" customHeight="1">
      <c r="A86" s="477"/>
      <c r="B86" s="477"/>
      <c r="C86" s="5" t="s">
        <v>444</v>
      </c>
      <c r="D86" s="499" t="s">
        <v>445</v>
      </c>
      <c r="E86" s="499"/>
      <c r="F86" s="494" t="s">
        <v>446</v>
      </c>
      <c r="G86" s="494"/>
      <c r="H86" s="7" t="s">
        <v>446</v>
      </c>
      <c r="I86" s="7" t="s">
        <v>447</v>
      </c>
      <c r="J86" s="7" t="s">
        <v>436</v>
      </c>
      <c r="K86" s="7" t="s">
        <v>448</v>
      </c>
      <c r="L86" s="7" t="s">
        <v>449</v>
      </c>
      <c r="M86" s="7"/>
      <c r="N86" s="7"/>
      <c r="O86" s="7"/>
      <c r="P86" s="7"/>
      <c r="Q86" s="7"/>
      <c r="R86" s="7"/>
      <c r="S86" s="494"/>
      <c r="T86" s="494"/>
      <c r="U86" s="494"/>
      <c r="V86" s="494"/>
    </row>
    <row r="87" spans="1:22" s="11" customFormat="1" ht="21" customHeight="1">
      <c r="A87" s="477"/>
      <c r="B87" s="477"/>
      <c r="C87" s="5" t="s">
        <v>450</v>
      </c>
      <c r="D87" s="499" t="s">
        <v>451</v>
      </c>
      <c r="E87" s="499"/>
      <c r="F87" s="494" t="s">
        <v>452</v>
      </c>
      <c r="G87" s="494"/>
      <c r="H87" s="7" t="s">
        <v>452</v>
      </c>
      <c r="I87" s="7" t="s">
        <v>452</v>
      </c>
      <c r="J87" s="7"/>
      <c r="K87" s="7" t="s">
        <v>452</v>
      </c>
      <c r="L87" s="7"/>
      <c r="M87" s="7"/>
      <c r="N87" s="7"/>
      <c r="O87" s="7"/>
      <c r="P87" s="7"/>
      <c r="Q87" s="7"/>
      <c r="R87" s="7"/>
      <c r="S87" s="494"/>
      <c r="T87" s="494"/>
      <c r="U87" s="494"/>
      <c r="V87" s="494"/>
    </row>
    <row r="88" spans="1:22" s="11" customFormat="1" ht="22.5" customHeight="1">
      <c r="A88" s="477"/>
      <c r="B88" s="477"/>
      <c r="C88" s="5" t="s">
        <v>453</v>
      </c>
      <c r="D88" s="499" t="s">
        <v>454</v>
      </c>
      <c r="E88" s="499"/>
      <c r="F88" s="494" t="s">
        <v>121</v>
      </c>
      <c r="G88" s="494"/>
      <c r="H88" s="7" t="s">
        <v>121</v>
      </c>
      <c r="I88" s="7" t="s">
        <v>121</v>
      </c>
      <c r="J88" s="7"/>
      <c r="K88" s="7" t="s">
        <v>121</v>
      </c>
      <c r="L88" s="7"/>
      <c r="M88" s="7"/>
      <c r="N88" s="7"/>
      <c r="O88" s="7"/>
      <c r="P88" s="7"/>
      <c r="Q88" s="7"/>
      <c r="R88" s="7"/>
      <c r="S88" s="494"/>
      <c r="T88" s="494"/>
      <c r="U88" s="494"/>
      <c r="V88" s="494"/>
    </row>
    <row r="89" spans="1:22" s="11" customFormat="1" ht="16.5" customHeight="1">
      <c r="A89" s="477"/>
      <c r="B89" s="477"/>
      <c r="C89" s="5" t="s">
        <v>455</v>
      </c>
      <c r="D89" s="499" t="s">
        <v>456</v>
      </c>
      <c r="E89" s="499"/>
      <c r="F89" s="494" t="s">
        <v>119</v>
      </c>
      <c r="G89" s="494"/>
      <c r="H89" s="7" t="s">
        <v>119</v>
      </c>
      <c r="I89" s="7" t="s">
        <v>119</v>
      </c>
      <c r="J89" s="7"/>
      <c r="K89" s="7" t="s">
        <v>119</v>
      </c>
      <c r="L89" s="7"/>
      <c r="M89" s="7"/>
      <c r="N89" s="7"/>
      <c r="O89" s="7"/>
      <c r="P89" s="7"/>
      <c r="Q89" s="7"/>
      <c r="R89" s="7"/>
      <c r="S89" s="494"/>
      <c r="T89" s="494"/>
      <c r="U89" s="494"/>
      <c r="V89" s="494"/>
    </row>
    <row r="90" spans="1:22" s="11" customFormat="1" ht="16.5" customHeight="1">
      <c r="A90" s="477"/>
      <c r="B90" s="477"/>
      <c r="C90" s="5" t="s">
        <v>457</v>
      </c>
      <c r="D90" s="499" t="s">
        <v>458</v>
      </c>
      <c r="E90" s="499"/>
      <c r="F90" s="494" t="s">
        <v>459</v>
      </c>
      <c r="G90" s="494"/>
      <c r="H90" s="7" t="s">
        <v>459</v>
      </c>
      <c r="I90" s="7" t="s">
        <v>459</v>
      </c>
      <c r="J90" s="7"/>
      <c r="K90" s="7" t="s">
        <v>459</v>
      </c>
      <c r="L90" s="7"/>
      <c r="M90" s="7"/>
      <c r="N90" s="7"/>
      <c r="O90" s="7"/>
      <c r="P90" s="7"/>
      <c r="Q90" s="7"/>
      <c r="R90" s="7"/>
      <c r="S90" s="494"/>
      <c r="T90" s="494"/>
      <c r="U90" s="494"/>
      <c r="V90" s="494"/>
    </row>
    <row r="91" spans="1:22" s="11" customFormat="1" ht="22.5" customHeight="1">
      <c r="A91" s="477" t="s">
        <v>208</v>
      </c>
      <c r="B91" s="477"/>
      <c r="C91" s="5"/>
      <c r="D91" s="499" t="s">
        <v>209</v>
      </c>
      <c r="E91" s="499"/>
      <c r="F91" s="494" t="s">
        <v>460</v>
      </c>
      <c r="G91" s="494"/>
      <c r="H91" s="7" t="s">
        <v>461</v>
      </c>
      <c r="I91" s="7" t="s">
        <v>462</v>
      </c>
      <c r="J91" s="7" t="s">
        <v>82</v>
      </c>
      <c r="K91" s="7" t="s">
        <v>463</v>
      </c>
      <c r="L91" s="7" t="s">
        <v>464</v>
      </c>
      <c r="M91" s="7"/>
      <c r="N91" s="7"/>
      <c r="O91" s="7"/>
      <c r="P91" s="7"/>
      <c r="Q91" s="7" t="s">
        <v>465</v>
      </c>
      <c r="R91" s="7" t="s">
        <v>465</v>
      </c>
      <c r="S91" s="494"/>
      <c r="T91" s="494"/>
      <c r="U91" s="494"/>
      <c r="V91" s="494"/>
    </row>
    <row r="92" spans="1:22" s="11" customFormat="1" ht="20.25" customHeight="1">
      <c r="A92" s="477"/>
      <c r="B92" s="477"/>
      <c r="C92" s="5" t="s">
        <v>466</v>
      </c>
      <c r="D92" s="499" t="s">
        <v>467</v>
      </c>
      <c r="E92" s="499"/>
      <c r="F92" s="494" t="s">
        <v>468</v>
      </c>
      <c r="G92" s="494"/>
      <c r="H92" s="7" t="s">
        <v>469</v>
      </c>
      <c r="I92" s="7" t="s">
        <v>470</v>
      </c>
      <c r="J92" s="7"/>
      <c r="K92" s="7" t="s">
        <v>470</v>
      </c>
      <c r="L92" s="7" t="s">
        <v>471</v>
      </c>
      <c r="M92" s="7"/>
      <c r="N92" s="7"/>
      <c r="O92" s="7"/>
      <c r="P92" s="7"/>
      <c r="Q92" s="7" t="s">
        <v>472</v>
      </c>
      <c r="R92" s="7" t="s">
        <v>472</v>
      </c>
      <c r="S92" s="494"/>
      <c r="T92" s="494"/>
      <c r="U92" s="494"/>
      <c r="V92" s="494"/>
    </row>
    <row r="93" spans="1:22" s="11" customFormat="1" ht="15.75" customHeight="1">
      <c r="A93" s="477"/>
      <c r="B93" s="477"/>
      <c r="C93" s="5" t="s">
        <v>211</v>
      </c>
      <c r="D93" s="499" t="s">
        <v>212</v>
      </c>
      <c r="E93" s="499"/>
      <c r="F93" s="494" t="s">
        <v>473</v>
      </c>
      <c r="G93" s="494"/>
      <c r="H93" s="7" t="s">
        <v>473</v>
      </c>
      <c r="I93" s="7" t="s">
        <v>160</v>
      </c>
      <c r="J93" s="7"/>
      <c r="K93" s="7" t="s">
        <v>160</v>
      </c>
      <c r="L93" s="7" t="s">
        <v>474</v>
      </c>
      <c r="M93" s="7"/>
      <c r="N93" s="7"/>
      <c r="O93" s="7"/>
      <c r="P93" s="7"/>
      <c r="Q93" s="7"/>
      <c r="R93" s="7"/>
      <c r="S93" s="494"/>
      <c r="T93" s="494"/>
      <c r="U93" s="494"/>
      <c r="V93" s="494"/>
    </row>
    <row r="94" spans="1:22" s="11" customFormat="1" ht="15.75" customHeight="1">
      <c r="A94" s="477"/>
      <c r="B94" s="477"/>
      <c r="C94" s="5" t="s">
        <v>475</v>
      </c>
      <c r="D94" s="499" t="s">
        <v>18</v>
      </c>
      <c r="E94" s="499"/>
      <c r="F94" s="494" t="s">
        <v>476</v>
      </c>
      <c r="G94" s="494"/>
      <c r="H94" s="7" t="s">
        <v>477</v>
      </c>
      <c r="I94" s="7" t="s">
        <v>477</v>
      </c>
      <c r="J94" s="7" t="s">
        <v>82</v>
      </c>
      <c r="K94" s="7" t="s">
        <v>478</v>
      </c>
      <c r="L94" s="7"/>
      <c r="M94" s="7"/>
      <c r="N94" s="7"/>
      <c r="O94" s="7"/>
      <c r="P94" s="7"/>
      <c r="Q94" s="7" t="s">
        <v>479</v>
      </c>
      <c r="R94" s="7" t="s">
        <v>479</v>
      </c>
      <c r="S94" s="494"/>
      <c r="T94" s="494"/>
      <c r="U94" s="494"/>
      <c r="V94" s="494"/>
    </row>
    <row r="95" spans="1:22" s="11" customFormat="1" ht="15.75" customHeight="1">
      <c r="A95" s="477" t="s">
        <v>480</v>
      </c>
      <c r="B95" s="477"/>
      <c r="C95" s="5"/>
      <c r="D95" s="499" t="s">
        <v>481</v>
      </c>
      <c r="E95" s="499"/>
      <c r="F95" s="494" t="s">
        <v>482</v>
      </c>
      <c r="G95" s="494"/>
      <c r="H95" s="7" t="s">
        <v>483</v>
      </c>
      <c r="I95" s="7" t="s">
        <v>484</v>
      </c>
      <c r="J95" s="7" t="s">
        <v>485</v>
      </c>
      <c r="K95" s="7" t="s">
        <v>486</v>
      </c>
      <c r="L95" s="7" t="s">
        <v>487</v>
      </c>
      <c r="M95" s="7"/>
      <c r="N95" s="7"/>
      <c r="O95" s="7"/>
      <c r="P95" s="7"/>
      <c r="Q95" s="7" t="s">
        <v>199</v>
      </c>
      <c r="R95" s="7" t="s">
        <v>199</v>
      </c>
      <c r="S95" s="494"/>
      <c r="T95" s="494"/>
      <c r="U95" s="494"/>
      <c r="V95" s="494"/>
    </row>
    <row r="96" spans="1:22" s="11" customFormat="1" ht="15.75" customHeight="1">
      <c r="A96" s="477"/>
      <c r="B96" s="477"/>
      <c r="C96" s="5" t="s">
        <v>488</v>
      </c>
      <c r="D96" s="499" t="s">
        <v>489</v>
      </c>
      <c r="E96" s="499"/>
      <c r="F96" s="494" t="s">
        <v>490</v>
      </c>
      <c r="G96" s="494"/>
      <c r="H96" s="7" t="s">
        <v>491</v>
      </c>
      <c r="I96" s="7" t="s">
        <v>491</v>
      </c>
      <c r="J96" s="7" t="s">
        <v>485</v>
      </c>
      <c r="K96" s="7" t="s">
        <v>492</v>
      </c>
      <c r="L96" s="7"/>
      <c r="M96" s="7"/>
      <c r="N96" s="7"/>
      <c r="O96" s="7"/>
      <c r="P96" s="7"/>
      <c r="Q96" s="7" t="s">
        <v>199</v>
      </c>
      <c r="R96" s="7" t="s">
        <v>199</v>
      </c>
      <c r="S96" s="494"/>
      <c r="T96" s="494"/>
      <c r="U96" s="494"/>
      <c r="V96" s="494"/>
    </row>
    <row r="97" spans="1:22" s="11" customFormat="1" ht="23.25" customHeight="1">
      <c r="A97" s="482"/>
      <c r="B97" s="482"/>
      <c r="C97" s="12" t="s">
        <v>493</v>
      </c>
      <c r="D97" s="483" t="s">
        <v>494</v>
      </c>
      <c r="E97" s="483"/>
      <c r="F97" s="478" t="s">
        <v>495</v>
      </c>
      <c r="G97" s="478"/>
      <c r="H97" s="13" t="s">
        <v>495</v>
      </c>
      <c r="I97" s="13" t="s">
        <v>496</v>
      </c>
      <c r="J97" s="13"/>
      <c r="K97" s="13" t="s">
        <v>496</v>
      </c>
      <c r="L97" s="13" t="s">
        <v>487</v>
      </c>
      <c r="M97" s="13"/>
      <c r="N97" s="13"/>
      <c r="O97" s="13"/>
      <c r="P97" s="13"/>
      <c r="Q97" s="13"/>
      <c r="R97" s="13"/>
      <c r="S97" s="478"/>
      <c r="T97" s="478"/>
      <c r="U97" s="478"/>
      <c r="V97" s="478"/>
    </row>
    <row r="98" spans="1:22" s="11" customFormat="1" ht="27.75" customHeight="1">
      <c r="A98" s="479" t="s">
        <v>497</v>
      </c>
      <c r="B98" s="479"/>
      <c r="C98" s="479"/>
      <c r="D98" s="479"/>
      <c r="E98" s="479"/>
      <c r="F98" s="480" t="s">
        <v>498</v>
      </c>
      <c r="G98" s="480"/>
      <c r="H98" s="14" t="s">
        <v>499</v>
      </c>
      <c r="I98" s="14" t="s">
        <v>500</v>
      </c>
      <c r="J98" s="14" t="s">
        <v>501</v>
      </c>
      <c r="K98" s="14" t="s">
        <v>502</v>
      </c>
      <c r="L98" s="14" t="s">
        <v>503</v>
      </c>
      <c r="M98" s="14" t="s">
        <v>504</v>
      </c>
      <c r="N98" s="14" t="s">
        <v>16</v>
      </c>
      <c r="O98" s="14" t="s">
        <v>16</v>
      </c>
      <c r="P98" s="14" t="s">
        <v>337</v>
      </c>
      <c r="Q98" s="14" t="s">
        <v>505</v>
      </c>
      <c r="R98" s="14" t="s">
        <v>505</v>
      </c>
      <c r="S98" s="480" t="s">
        <v>16</v>
      </c>
      <c r="T98" s="480"/>
      <c r="U98" s="481" t="s">
        <v>16</v>
      </c>
      <c r="V98" s="481"/>
    </row>
  </sheetData>
  <mergeCells count="449">
    <mergeCell ref="U97:V97"/>
    <mergeCell ref="A98:E98"/>
    <mergeCell ref="F98:G98"/>
    <mergeCell ref="S98:T98"/>
    <mergeCell ref="U98:V98"/>
    <mergeCell ref="A97:B97"/>
    <mergeCell ref="D97:E97"/>
    <mergeCell ref="F97:G97"/>
    <mergeCell ref="S97:T97"/>
    <mergeCell ref="U95:V95"/>
    <mergeCell ref="A96:B96"/>
    <mergeCell ref="D96:E96"/>
    <mergeCell ref="F96:G96"/>
    <mergeCell ref="S96:T96"/>
    <mergeCell ref="U96:V96"/>
    <mergeCell ref="A95:B95"/>
    <mergeCell ref="D95:E95"/>
    <mergeCell ref="F95:G95"/>
    <mergeCell ref="S95:T95"/>
    <mergeCell ref="U93:V93"/>
    <mergeCell ref="A94:B94"/>
    <mergeCell ref="D94:E94"/>
    <mergeCell ref="F94:G94"/>
    <mergeCell ref="S94:T94"/>
    <mergeCell ref="U94:V94"/>
    <mergeCell ref="A93:B93"/>
    <mergeCell ref="D93:E93"/>
    <mergeCell ref="F93:G93"/>
    <mergeCell ref="S93:T93"/>
    <mergeCell ref="U91:V91"/>
    <mergeCell ref="A92:B92"/>
    <mergeCell ref="D92:E92"/>
    <mergeCell ref="F92:G92"/>
    <mergeCell ref="S92:T92"/>
    <mergeCell ref="U92:V92"/>
    <mergeCell ref="A91:B91"/>
    <mergeCell ref="D91:E91"/>
    <mergeCell ref="F91:G91"/>
    <mergeCell ref="S91:T91"/>
    <mergeCell ref="U89:V89"/>
    <mergeCell ref="A90:B90"/>
    <mergeCell ref="D90:E90"/>
    <mergeCell ref="F90:G90"/>
    <mergeCell ref="S90:T90"/>
    <mergeCell ref="U90:V90"/>
    <mergeCell ref="A89:B89"/>
    <mergeCell ref="D89:E89"/>
    <mergeCell ref="F89:G89"/>
    <mergeCell ref="S89:T89"/>
    <mergeCell ref="U87:V87"/>
    <mergeCell ref="A88:B88"/>
    <mergeCell ref="D88:E88"/>
    <mergeCell ref="F88:G88"/>
    <mergeCell ref="S88:T88"/>
    <mergeCell ref="U88:V88"/>
    <mergeCell ref="A87:B87"/>
    <mergeCell ref="D87:E87"/>
    <mergeCell ref="F87:G87"/>
    <mergeCell ref="S87:T87"/>
    <mergeCell ref="U85:V85"/>
    <mergeCell ref="A86:B86"/>
    <mergeCell ref="D86:E86"/>
    <mergeCell ref="F86:G86"/>
    <mergeCell ref="S86:T86"/>
    <mergeCell ref="U86:V86"/>
    <mergeCell ref="A85:B85"/>
    <mergeCell ref="D85:E85"/>
    <mergeCell ref="F85:G85"/>
    <mergeCell ref="S85:T85"/>
    <mergeCell ref="U83:V83"/>
    <mergeCell ref="A84:B84"/>
    <mergeCell ref="D84:E84"/>
    <mergeCell ref="F84:G84"/>
    <mergeCell ref="S84:T84"/>
    <mergeCell ref="U84:V84"/>
    <mergeCell ref="A83:B83"/>
    <mergeCell ref="D83:E83"/>
    <mergeCell ref="F83:G83"/>
    <mergeCell ref="S83:T83"/>
    <mergeCell ref="U81:V81"/>
    <mergeCell ref="A82:B82"/>
    <mergeCell ref="D82:E82"/>
    <mergeCell ref="F82:G82"/>
    <mergeCell ref="S82:T82"/>
    <mergeCell ref="U82:V82"/>
    <mergeCell ref="A81:B81"/>
    <mergeCell ref="D81:E81"/>
    <mergeCell ref="F81:G81"/>
    <mergeCell ref="S81:T81"/>
    <mergeCell ref="U79:V79"/>
    <mergeCell ref="A80:B80"/>
    <mergeCell ref="D80:E80"/>
    <mergeCell ref="F80:G80"/>
    <mergeCell ref="S80:T80"/>
    <mergeCell ref="U80:V80"/>
    <mergeCell ref="A79:B79"/>
    <mergeCell ref="D79:E79"/>
    <mergeCell ref="F79:G79"/>
    <mergeCell ref="S79:T79"/>
    <mergeCell ref="U77:V77"/>
    <mergeCell ref="A78:B78"/>
    <mergeCell ref="D78:E78"/>
    <mergeCell ref="F78:G78"/>
    <mergeCell ref="S78:T78"/>
    <mergeCell ref="U78:V78"/>
    <mergeCell ref="A77:B77"/>
    <mergeCell ref="D77:E77"/>
    <mergeCell ref="F77:G77"/>
    <mergeCell ref="S77:T77"/>
    <mergeCell ref="U75:V75"/>
    <mergeCell ref="A76:B76"/>
    <mergeCell ref="D76:E76"/>
    <mergeCell ref="F76:G76"/>
    <mergeCell ref="S76:T76"/>
    <mergeCell ref="U76:V76"/>
    <mergeCell ref="P72:P74"/>
    <mergeCell ref="S73:T74"/>
    <mergeCell ref="A75:B75"/>
    <mergeCell ref="D75:E75"/>
    <mergeCell ref="F75:G75"/>
    <mergeCell ref="S75:T75"/>
    <mergeCell ref="L72:L74"/>
    <mergeCell ref="M72:M74"/>
    <mergeCell ref="N72:N74"/>
    <mergeCell ref="O72:O74"/>
    <mergeCell ref="H69:V69"/>
    <mergeCell ref="H70:H74"/>
    <mergeCell ref="I70:P71"/>
    <mergeCell ref="Q70:Q74"/>
    <mergeCell ref="R70:V70"/>
    <mergeCell ref="R71:R74"/>
    <mergeCell ref="S71:T72"/>
    <mergeCell ref="U71:V74"/>
    <mergeCell ref="I72:I74"/>
    <mergeCell ref="J72:K73"/>
    <mergeCell ref="A69:B74"/>
    <mergeCell ref="C69:C74"/>
    <mergeCell ref="D69:E74"/>
    <mergeCell ref="F69:G74"/>
    <mergeCell ref="U67:V67"/>
    <mergeCell ref="B68:D68"/>
    <mergeCell ref="E68:F68"/>
    <mergeCell ref="G68:V68"/>
    <mergeCell ref="A67:B67"/>
    <mergeCell ref="D67:E67"/>
    <mergeCell ref="F67:G67"/>
    <mergeCell ref="S67:T67"/>
    <mergeCell ref="U65:V65"/>
    <mergeCell ref="A66:B66"/>
    <mergeCell ref="D66:E66"/>
    <mergeCell ref="F66:G66"/>
    <mergeCell ref="S66:T66"/>
    <mergeCell ref="U66:V66"/>
    <mergeCell ref="A65:B65"/>
    <mergeCell ref="D65:E65"/>
    <mergeCell ref="F65:G65"/>
    <mergeCell ref="S65:T65"/>
    <mergeCell ref="U63:V63"/>
    <mergeCell ref="A64:B64"/>
    <mergeCell ref="D64:E64"/>
    <mergeCell ref="F64:G64"/>
    <mergeCell ref="S64:T64"/>
    <mergeCell ref="U64:V64"/>
    <mergeCell ref="A63:B63"/>
    <mergeCell ref="D63:E63"/>
    <mergeCell ref="F63:G63"/>
    <mergeCell ref="S63:T63"/>
    <mergeCell ref="U61:V61"/>
    <mergeCell ref="A62:B62"/>
    <mergeCell ref="D62:E62"/>
    <mergeCell ref="F62:G62"/>
    <mergeCell ref="S62:T62"/>
    <mergeCell ref="U62:V62"/>
    <mergeCell ref="A61:B61"/>
    <mergeCell ref="D61:E61"/>
    <mergeCell ref="F61:G61"/>
    <mergeCell ref="S61:T61"/>
    <mergeCell ref="U59:V59"/>
    <mergeCell ref="A60:B60"/>
    <mergeCell ref="D60:E60"/>
    <mergeCell ref="F60:G60"/>
    <mergeCell ref="S60:T60"/>
    <mergeCell ref="U60:V60"/>
    <mergeCell ref="A59:B59"/>
    <mergeCell ref="D59:E59"/>
    <mergeCell ref="F59:G59"/>
    <mergeCell ref="S59:T59"/>
    <mergeCell ref="U57:V57"/>
    <mergeCell ref="A58:B58"/>
    <mergeCell ref="D58:E58"/>
    <mergeCell ref="F58:G58"/>
    <mergeCell ref="S58:T58"/>
    <mergeCell ref="U58:V58"/>
    <mergeCell ref="A57:B57"/>
    <mergeCell ref="D57:E57"/>
    <mergeCell ref="F57:G57"/>
    <mergeCell ref="S57:T57"/>
    <mergeCell ref="U55:V55"/>
    <mergeCell ref="A56:B56"/>
    <mergeCell ref="D56:E56"/>
    <mergeCell ref="F56:G56"/>
    <mergeCell ref="S56:T56"/>
    <mergeCell ref="U56:V56"/>
    <mergeCell ref="A55:B55"/>
    <mergeCell ref="D55:E55"/>
    <mergeCell ref="F55:G55"/>
    <mergeCell ref="S55:T55"/>
    <mergeCell ref="U53:V53"/>
    <mergeCell ref="A54:B54"/>
    <mergeCell ref="D54:E54"/>
    <mergeCell ref="F54:G54"/>
    <mergeCell ref="S54:T54"/>
    <mergeCell ref="U54:V54"/>
    <mergeCell ref="A53:B53"/>
    <mergeCell ref="D53:E53"/>
    <mergeCell ref="F53:G53"/>
    <mergeCell ref="S53:T53"/>
    <mergeCell ref="U51:V51"/>
    <mergeCell ref="A52:B52"/>
    <mergeCell ref="D52:E52"/>
    <mergeCell ref="F52:G52"/>
    <mergeCell ref="S52:T52"/>
    <mergeCell ref="U52:V52"/>
    <mergeCell ref="A51:B51"/>
    <mergeCell ref="D51:E51"/>
    <mergeCell ref="F51:G51"/>
    <mergeCell ref="S51:T51"/>
    <mergeCell ref="U49:V49"/>
    <mergeCell ref="A50:B50"/>
    <mergeCell ref="D50:E50"/>
    <mergeCell ref="F50:G50"/>
    <mergeCell ref="S50:T50"/>
    <mergeCell ref="U50:V50"/>
    <mergeCell ref="A49:B49"/>
    <mergeCell ref="D49:E49"/>
    <mergeCell ref="F49:G49"/>
    <mergeCell ref="S49:T49"/>
    <mergeCell ref="U47:V47"/>
    <mergeCell ref="A48:B48"/>
    <mergeCell ref="D48:E48"/>
    <mergeCell ref="F48:G48"/>
    <mergeCell ref="S48:T48"/>
    <mergeCell ref="U48:V48"/>
    <mergeCell ref="A47:B47"/>
    <mergeCell ref="D47:E47"/>
    <mergeCell ref="F47:G47"/>
    <mergeCell ref="S47:T47"/>
    <mergeCell ref="U45:V45"/>
    <mergeCell ref="A46:B46"/>
    <mergeCell ref="D46:E46"/>
    <mergeCell ref="F46:G46"/>
    <mergeCell ref="S46:T46"/>
    <mergeCell ref="U46:V46"/>
    <mergeCell ref="A45:B45"/>
    <mergeCell ref="D45:E45"/>
    <mergeCell ref="F45:G45"/>
    <mergeCell ref="S45:T45"/>
    <mergeCell ref="U43:V43"/>
    <mergeCell ref="A44:B44"/>
    <mergeCell ref="D44:E44"/>
    <mergeCell ref="F44:G44"/>
    <mergeCell ref="S44:T44"/>
    <mergeCell ref="U44:V44"/>
    <mergeCell ref="P40:P42"/>
    <mergeCell ref="S41:T42"/>
    <mergeCell ref="A43:B43"/>
    <mergeCell ref="D43:E43"/>
    <mergeCell ref="F43:G43"/>
    <mergeCell ref="S43:T43"/>
    <mergeCell ref="L40:L42"/>
    <mergeCell ref="M40:M42"/>
    <mergeCell ref="N40:N42"/>
    <mergeCell ref="O40:O42"/>
    <mergeCell ref="H37:V37"/>
    <mergeCell ref="H38:H42"/>
    <mergeCell ref="I38:P39"/>
    <mergeCell ref="Q38:Q42"/>
    <mergeCell ref="R38:V38"/>
    <mergeCell ref="R39:R42"/>
    <mergeCell ref="S39:T40"/>
    <mergeCell ref="U39:V42"/>
    <mergeCell ref="I40:I42"/>
    <mergeCell ref="J40:K41"/>
    <mergeCell ref="A37:B42"/>
    <mergeCell ref="C37:C42"/>
    <mergeCell ref="D37:E42"/>
    <mergeCell ref="F37:G42"/>
    <mergeCell ref="U35:V35"/>
    <mergeCell ref="B36:D36"/>
    <mergeCell ref="E36:F36"/>
    <mergeCell ref="G36:V36"/>
    <mergeCell ref="A35:B35"/>
    <mergeCell ref="D35:E35"/>
    <mergeCell ref="F35:G35"/>
    <mergeCell ref="S35:T35"/>
    <mergeCell ref="U33:V33"/>
    <mergeCell ref="A34:B34"/>
    <mergeCell ref="D34:E34"/>
    <mergeCell ref="F34:G34"/>
    <mergeCell ref="S34:T34"/>
    <mergeCell ref="U34:V34"/>
    <mergeCell ref="A33:B33"/>
    <mergeCell ref="D33:E33"/>
    <mergeCell ref="F33:G33"/>
    <mergeCell ref="S33:T33"/>
    <mergeCell ref="U31:V31"/>
    <mergeCell ref="A32:B32"/>
    <mergeCell ref="D32:E32"/>
    <mergeCell ref="F32:G32"/>
    <mergeCell ref="S32:T32"/>
    <mergeCell ref="U32:V32"/>
    <mergeCell ref="A31:B31"/>
    <mergeCell ref="D31:E31"/>
    <mergeCell ref="F31:G31"/>
    <mergeCell ref="S31:T31"/>
    <mergeCell ref="U29:V29"/>
    <mergeCell ref="A30:B30"/>
    <mergeCell ref="D30:E30"/>
    <mergeCell ref="F30:G30"/>
    <mergeCell ref="S30:T30"/>
    <mergeCell ref="U30:V30"/>
    <mergeCell ref="A29:B29"/>
    <mergeCell ref="D29:E29"/>
    <mergeCell ref="F29:G29"/>
    <mergeCell ref="S29:T29"/>
    <mergeCell ref="U27:V27"/>
    <mergeCell ref="A28:B28"/>
    <mergeCell ref="D28:E28"/>
    <mergeCell ref="F28:G28"/>
    <mergeCell ref="S28:T28"/>
    <mergeCell ref="U28:V28"/>
    <mergeCell ref="A27:B27"/>
    <mergeCell ref="D27:E27"/>
    <mergeCell ref="F27:G27"/>
    <mergeCell ref="S27:T27"/>
    <mergeCell ref="U25:V25"/>
    <mergeCell ref="A26:B26"/>
    <mergeCell ref="D26:E26"/>
    <mergeCell ref="F26:G26"/>
    <mergeCell ref="S26:T26"/>
    <mergeCell ref="U26:V26"/>
    <mergeCell ref="A25:B25"/>
    <mergeCell ref="D25:E25"/>
    <mergeCell ref="F25:G25"/>
    <mergeCell ref="S25:T25"/>
    <mergeCell ref="U23:V23"/>
    <mergeCell ref="A24:B24"/>
    <mergeCell ref="D24:E24"/>
    <mergeCell ref="F24:G24"/>
    <mergeCell ref="S24:T24"/>
    <mergeCell ref="U24:V24"/>
    <mergeCell ref="A23:B23"/>
    <mergeCell ref="D23:E23"/>
    <mergeCell ref="F23:G23"/>
    <mergeCell ref="S23:T23"/>
    <mergeCell ref="U21:V21"/>
    <mergeCell ref="A22:B22"/>
    <mergeCell ref="D22:E22"/>
    <mergeCell ref="F22:G22"/>
    <mergeCell ref="S22:T22"/>
    <mergeCell ref="U22:V22"/>
    <mergeCell ref="A21:B21"/>
    <mergeCell ref="D21:E21"/>
    <mergeCell ref="F21:G21"/>
    <mergeCell ref="S21:T21"/>
    <mergeCell ref="U19:V19"/>
    <mergeCell ref="A20:B20"/>
    <mergeCell ref="D20:E20"/>
    <mergeCell ref="F20:G20"/>
    <mergeCell ref="S20:T20"/>
    <mergeCell ref="U20:V20"/>
    <mergeCell ref="A19:B19"/>
    <mergeCell ref="D19:E19"/>
    <mergeCell ref="F19:G19"/>
    <mergeCell ref="S19:T19"/>
    <mergeCell ref="U17:V17"/>
    <mergeCell ref="A18:B18"/>
    <mergeCell ref="D18:E18"/>
    <mergeCell ref="F18:G18"/>
    <mergeCell ref="S18:T18"/>
    <mergeCell ref="U18:V18"/>
    <mergeCell ref="A17:B17"/>
    <mergeCell ref="D17:E17"/>
    <mergeCell ref="F17:G17"/>
    <mergeCell ref="S17:T17"/>
    <mergeCell ref="U15:V15"/>
    <mergeCell ref="A16:B16"/>
    <mergeCell ref="D16:E16"/>
    <mergeCell ref="F16:G16"/>
    <mergeCell ref="S16:T16"/>
    <mergeCell ref="U16:V16"/>
    <mergeCell ref="A15:B15"/>
    <mergeCell ref="D15:E15"/>
    <mergeCell ref="F15:G15"/>
    <mergeCell ref="S15:T15"/>
    <mergeCell ref="U13:V13"/>
    <mergeCell ref="A14:B14"/>
    <mergeCell ref="D14:E14"/>
    <mergeCell ref="F14:G14"/>
    <mergeCell ref="S14:T14"/>
    <mergeCell ref="U14:V14"/>
    <mergeCell ref="A13:B13"/>
    <mergeCell ref="D13:E13"/>
    <mergeCell ref="F13:G13"/>
    <mergeCell ref="S13:T13"/>
    <mergeCell ref="U11:V11"/>
    <mergeCell ref="A12:B12"/>
    <mergeCell ref="D12:E12"/>
    <mergeCell ref="F12:G12"/>
    <mergeCell ref="S12:T12"/>
    <mergeCell ref="U12:V12"/>
    <mergeCell ref="A11:B11"/>
    <mergeCell ref="D11:E11"/>
    <mergeCell ref="F11:G11"/>
    <mergeCell ref="S11:T11"/>
    <mergeCell ref="U9:V9"/>
    <mergeCell ref="A10:B10"/>
    <mergeCell ref="D10:E10"/>
    <mergeCell ref="F10:G10"/>
    <mergeCell ref="S10:T10"/>
    <mergeCell ref="U10:V10"/>
    <mergeCell ref="P6:P8"/>
    <mergeCell ref="S7:T8"/>
    <mergeCell ref="A9:B9"/>
    <mergeCell ref="D9:E9"/>
    <mergeCell ref="F9:G9"/>
    <mergeCell ref="S9:T9"/>
    <mergeCell ref="L6:L8"/>
    <mergeCell ref="M6:M8"/>
    <mergeCell ref="N6:N8"/>
    <mergeCell ref="O6:O8"/>
    <mergeCell ref="H3:V3"/>
    <mergeCell ref="H4:H8"/>
    <mergeCell ref="I4:P5"/>
    <mergeCell ref="Q4:Q8"/>
    <mergeCell ref="R4:V4"/>
    <mergeCell ref="R5:R8"/>
    <mergeCell ref="S5:T6"/>
    <mergeCell ref="U5:V8"/>
    <mergeCell ref="I6:I8"/>
    <mergeCell ref="J6:K7"/>
    <mergeCell ref="A3:B8"/>
    <mergeCell ref="C3:C8"/>
    <mergeCell ref="D3:E8"/>
    <mergeCell ref="F3:G8"/>
    <mergeCell ref="A1:V1"/>
    <mergeCell ref="B2:D2"/>
    <mergeCell ref="E2:F2"/>
    <mergeCell ref="G2:V2"/>
  </mergeCells>
  <printOptions horizontalCentered="1"/>
  <pageMargins left="0.3298611111111111" right="0.25" top="0.65" bottom="0.33958333333333335" header="0.1701388888888889" footer="0.1597222222222222"/>
  <pageSetup horizontalDpi="600" verticalDpi="600" orientation="landscape" paperSize="9" scale="85" r:id="rId1"/>
  <headerFooter alignWithMargins="0">
    <oddHeader>&amp;R&amp;8Załącznik Nr &amp;A
do Uchwały Nr
Rady Gminy Miłkowice
z dnia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="83" zoomScaleNormal="83" workbookViewId="0" topLeftCell="A1">
      <selection activeCell="G84" sqref="G84"/>
    </sheetView>
  </sheetViews>
  <sheetFormatPr defaultColWidth="9.00390625" defaultRowHeight="18.75" customHeight="1"/>
  <cols>
    <col min="1" max="1" width="4.00390625" style="15" customWidth="1"/>
    <col min="2" max="2" width="74.625" style="15" customWidth="1"/>
    <col min="3" max="4" width="13.375" style="15" customWidth="1"/>
    <col min="5" max="5" width="10.875" style="15" customWidth="1"/>
    <col min="6" max="6" width="13.00390625" style="15" customWidth="1"/>
    <col min="7" max="7" width="11.75390625" style="15" customWidth="1"/>
    <col min="8" max="8" width="0" style="15" hidden="1" customWidth="1"/>
    <col min="9" max="9" width="12.625" style="15" customWidth="1"/>
    <col min="10" max="10" width="12.875" style="15" customWidth="1"/>
    <col min="11" max="11" width="3.875" style="15" customWidth="1"/>
    <col min="12" max="16384" width="6.25390625" style="15" customWidth="1"/>
  </cols>
  <sheetData>
    <row r="1" spans="1:11" s="17" customFormat="1" ht="21" customHeight="1">
      <c r="A1" s="470" t="s">
        <v>506</v>
      </c>
      <c r="B1" s="470"/>
      <c r="C1" s="470"/>
      <c r="D1" s="470"/>
      <c r="E1" s="470"/>
      <c r="F1" s="470"/>
      <c r="G1" s="470"/>
      <c r="H1" s="470"/>
      <c r="I1" s="470"/>
      <c r="J1" s="470"/>
      <c r="K1" s="16"/>
    </row>
    <row r="2" spans="2:11" s="18" customFormat="1" ht="12" customHeight="1">
      <c r="B2" s="19"/>
      <c r="J2" s="20" t="s">
        <v>507</v>
      </c>
      <c r="K2" s="21"/>
    </row>
    <row r="3" spans="1:11" s="24" customFormat="1" ht="14.25" customHeight="1">
      <c r="A3" s="471" t="s">
        <v>508</v>
      </c>
      <c r="B3" s="472" t="s">
        <v>509</v>
      </c>
      <c r="C3" s="472" t="s">
        <v>510</v>
      </c>
      <c r="D3" s="473" t="s">
        <v>511</v>
      </c>
      <c r="E3" s="473"/>
      <c r="F3" s="473"/>
      <c r="G3" s="473"/>
      <c r="H3" s="22"/>
      <c r="I3" s="22"/>
      <c r="J3" s="474" t="s">
        <v>512</v>
      </c>
      <c r="K3" s="23"/>
    </row>
    <row r="4" spans="1:11" s="24" customFormat="1" ht="14.25" customHeight="1">
      <c r="A4" s="471"/>
      <c r="B4" s="472"/>
      <c r="C4" s="472"/>
      <c r="D4" s="475" t="s">
        <v>513</v>
      </c>
      <c r="E4" s="463" t="s">
        <v>514</v>
      </c>
      <c r="F4" s="463"/>
      <c r="G4" s="463"/>
      <c r="H4" s="25"/>
      <c r="I4" s="25"/>
      <c r="J4" s="474"/>
      <c r="K4" s="23"/>
    </row>
    <row r="5" spans="1:11" s="24" customFormat="1" ht="14.25" customHeight="1">
      <c r="A5" s="471"/>
      <c r="B5" s="472"/>
      <c r="C5" s="472"/>
      <c r="D5" s="475"/>
      <c r="E5" s="464" t="s">
        <v>515</v>
      </c>
      <c r="F5" s="464" t="s">
        <v>516</v>
      </c>
      <c r="G5" s="465" t="s">
        <v>517</v>
      </c>
      <c r="H5" s="26" t="s">
        <v>518</v>
      </c>
      <c r="I5" s="466" t="s">
        <v>519</v>
      </c>
      <c r="J5" s="474"/>
      <c r="K5" s="23"/>
    </row>
    <row r="6" spans="1:11" s="24" customFormat="1" ht="14.25" customHeight="1">
      <c r="A6" s="471"/>
      <c r="B6" s="472"/>
      <c r="C6" s="472"/>
      <c r="D6" s="475"/>
      <c r="E6" s="464"/>
      <c r="F6" s="464"/>
      <c r="G6" s="465"/>
      <c r="H6" s="27"/>
      <c r="I6" s="466"/>
      <c r="J6" s="474"/>
      <c r="K6" s="23"/>
    </row>
    <row r="7" spans="1:11" s="24" customFormat="1" ht="15" customHeight="1">
      <c r="A7" s="471"/>
      <c r="B7" s="472"/>
      <c r="C7" s="472"/>
      <c r="D7" s="475"/>
      <c r="E7" s="464"/>
      <c r="F7" s="464"/>
      <c r="G7" s="465"/>
      <c r="H7" s="27"/>
      <c r="I7" s="466"/>
      <c r="J7" s="474"/>
      <c r="K7" s="23"/>
    </row>
    <row r="8" spans="1:11" s="33" customFormat="1" ht="10.5" customHeight="1">
      <c r="A8" s="28">
        <v>1</v>
      </c>
      <c r="B8" s="29">
        <v>2</v>
      </c>
      <c r="C8" s="29">
        <v>3</v>
      </c>
      <c r="D8" s="29">
        <v>4</v>
      </c>
      <c r="E8" s="30">
        <v>5</v>
      </c>
      <c r="F8" s="30">
        <v>6</v>
      </c>
      <c r="G8" s="30">
        <v>7</v>
      </c>
      <c r="H8" s="30">
        <v>10</v>
      </c>
      <c r="I8" s="30">
        <v>8</v>
      </c>
      <c r="J8" s="31">
        <v>9</v>
      </c>
      <c r="K8" s="32"/>
    </row>
    <row r="9" spans="1:11" s="24" customFormat="1" ht="27.75" customHeight="1">
      <c r="A9" s="41">
        <v>1</v>
      </c>
      <c r="B9" s="42" t="s">
        <v>900</v>
      </c>
      <c r="C9" s="43">
        <v>650695</v>
      </c>
      <c r="D9" s="43"/>
      <c r="E9" s="43">
        <f>C9</f>
        <v>650695</v>
      </c>
      <c r="F9" s="43"/>
      <c r="G9" s="43"/>
      <c r="H9" s="43"/>
      <c r="I9" s="453"/>
      <c r="J9" s="454"/>
      <c r="K9" s="23"/>
    </row>
    <row r="10" spans="1:11" s="24" customFormat="1" ht="18" customHeight="1">
      <c r="A10" s="467" t="s">
        <v>520</v>
      </c>
      <c r="B10" s="467"/>
      <c r="C10" s="34">
        <f>C11</f>
        <v>133465</v>
      </c>
      <c r="D10" s="34">
        <f>D11</f>
        <v>0</v>
      </c>
      <c r="E10" s="34">
        <f>E11</f>
        <v>133465</v>
      </c>
      <c r="F10" s="34">
        <f>F11</f>
        <v>0</v>
      </c>
      <c r="G10" s="34">
        <f>G11</f>
        <v>0</v>
      </c>
      <c r="H10" s="34" t="e">
        <f>H11+#REF!</f>
        <v>#REF!</v>
      </c>
      <c r="I10" s="35"/>
      <c r="J10" s="36"/>
      <c r="K10" s="23"/>
    </row>
    <row r="11" spans="1:11" s="24" customFormat="1" ht="21.75" customHeight="1">
      <c r="A11" s="468" t="s">
        <v>521</v>
      </c>
      <c r="B11" s="468"/>
      <c r="C11" s="37">
        <f>SUM(C12:C20)</f>
        <v>133465</v>
      </c>
      <c r="D11" s="37">
        <f>SUM(D12:D20)</f>
        <v>0</v>
      </c>
      <c r="E11" s="37">
        <f>SUM(E12:E20)</f>
        <v>133465</v>
      </c>
      <c r="F11" s="37">
        <f>SUM(F12:F20)</f>
        <v>0</v>
      </c>
      <c r="G11" s="37">
        <f>SUM(G12:G20)</f>
        <v>0</v>
      </c>
      <c r="H11" s="38">
        <f>SUM(H12:H19)</f>
        <v>0</v>
      </c>
      <c r="I11" s="39"/>
      <c r="J11" s="40"/>
      <c r="K11" s="23"/>
    </row>
    <row r="12" spans="1:11" s="24" customFormat="1" ht="12.75" customHeight="1" hidden="1">
      <c r="A12" s="41">
        <v>1</v>
      </c>
      <c r="B12" s="42" t="s">
        <v>522</v>
      </c>
      <c r="C12" s="43">
        <f>SUM(D12,E12,F12,G12,I12)</f>
        <v>0</v>
      </c>
      <c r="D12" s="43"/>
      <c r="E12" s="43"/>
      <c r="F12" s="43"/>
      <c r="G12" s="43"/>
      <c r="H12" s="43"/>
      <c r="I12" s="44" t="s">
        <v>523</v>
      </c>
      <c r="J12" s="469" t="s">
        <v>524</v>
      </c>
      <c r="K12" s="23"/>
    </row>
    <row r="13" spans="1:11" s="50" customFormat="1" ht="12.75" customHeight="1" hidden="1">
      <c r="A13" s="45">
        <v>2</v>
      </c>
      <c r="B13" s="46" t="s">
        <v>525</v>
      </c>
      <c r="C13" s="47">
        <f>SUM(D13,E13,F13,G13,I13)</f>
        <v>0</v>
      </c>
      <c r="D13" s="47"/>
      <c r="E13" s="47"/>
      <c r="F13" s="47"/>
      <c r="G13" s="47"/>
      <c r="H13" s="47"/>
      <c r="I13" s="48" t="s">
        <v>526</v>
      </c>
      <c r="J13" s="469"/>
      <c r="K13" s="49"/>
    </row>
    <row r="14" spans="1:11" s="24" customFormat="1" ht="12.75" customHeight="1" hidden="1">
      <c r="A14" s="41">
        <v>3</v>
      </c>
      <c r="B14" s="51" t="s">
        <v>527</v>
      </c>
      <c r="C14" s="43">
        <f>E14</f>
        <v>0</v>
      </c>
      <c r="D14" s="52"/>
      <c r="E14" s="53"/>
      <c r="F14" s="52"/>
      <c r="G14" s="52"/>
      <c r="H14" s="52"/>
      <c r="I14" s="54"/>
      <c r="J14" s="55" t="s">
        <v>528</v>
      </c>
      <c r="K14" s="23"/>
    </row>
    <row r="15" spans="1:11" s="24" customFormat="1" ht="12.75" customHeight="1" hidden="1">
      <c r="A15" s="41">
        <v>4</v>
      </c>
      <c r="B15" s="51" t="s">
        <v>529</v>
      </c>
      <c r="C15" s="43">
        <f>E15</f>
        <v>0</v>
      </c>
      <c r="D15" s="52"/>
      <c r="E15" s="53"/>
      <c r="F15" s="52"/>
      <c r="G15" s="52"/>
      <c r="H15" s="52"/>
      <c r="I15" s="54"/>
      <c r="J15" s="56" t="s">
        <v>530</v>
      </c>
      <c r="K15" s="23"/>
    </row>
    <row r="16" spans="1:11" s="24" customFormat="1" ht="27.75" customHeight="1">
      <c r="A16" s="41">
        <v>1</v>
      </c>
      <c r="B16" s="42" t="s">
        <v>531</v>
      </c>
      <c r="C16" s="43">
        <f>SUM(D16,E16,F16,G16,I16)</f>
        <v>100000</v>
      </c>
      <c r="D16" s="43"/>
      <c r="E16" s="43">
        <v>100000</v>
      </c>
      <c r="F16" s="43"/>
      <c r="G16" s="43"/>
      <c r="H16" s="43"/>
      <c r="I16" s="449" t="s">
        <v>532</v>
      </c>
      <c r="J16" s="450" t="s">
        <v>533</v>
      </c>
      <c r="K16" s="23"/>
    </row>
    <row r="17" spans="1:11" s="24" customFormat="1" ht="12.75" customHeight="1" hidden="1">
      <c r="A17" s="41">
        <v>6</v>
      </c>
      <c r="B17" s="42" t="s">
        <v>534</v>
      </c>
      <c r="C17" s="43">
        <f>SUM(D17,E17,F17,G17,I17)</f>
        <v>0</v>
      </c>
      <c r="D17" s="43"/>
      <c r="E17" s="43"/>
      <c r="F17" s="43"/>
      <c r="G17" s="43"/>
      <c r="H17" s="43"/>
      <c r="I17" s="449"/>
      <c r="J17" s="450"/>
      <c r="K17" s="23"/>
    </row>
    <row r="18" spans="1:11" s="24" customFormat="1" ht="12.75" customHeight="1" hidden="1">
      <c r="A18" s="41">
        <v>7</v>
      </c>
      <c r="B18" s="46" t="s">
        <v>535</v>
      </c>
      <c r="C18" s="43">
        <f>SUM(D18,E18,F18,G18,I18)</f>
        <v>0</v>
      </c>
      <c r="D18" s="43"/>
      <c r="E18" s="43"/>
      <c r="F18" s="43"/>
      <c r="G18" s="43"/>
      <c r="H18" s="43"/>
      <c r="I18" s="449"/>
      <c r="J18" s="450"/>
      <c r="K18" s="23"/>
    </row>
    <row r="19" spans="1:11" s="24" customFormat="1" ht="12.75" customHeight="1" hidden="1">
      <c r="A19" s="41">
        <v>7</v>
      </c>
      <c r="B19" s="46" t="s">
        <v>536</v>
      </c>
      <c r="C19" s="43">
        <f>SUM(D19,E19,F19,G19,I19)</f>
        <v>0</v>
      </c>
      <c r="D19" s="43"/>
      <c r="E19" s="43"/>
      <c r="F19" s="43"/>
      <c r="G19" s="43"/>
      <c r="H19" s="43"/>
      <c r="I19" s="449"/>
      <c r="J19" s="450"/>
      <c r="K19" s="23"/>
    </row>
    <row r="20" spans="1:11" s="24" customFormat="1" ht="30.75" customHeight="1">
      <c r="A20" s="57">
        <v>2</v>
      </c>
      <c r="B20" s="58" t="s">
        <v>537</v>
      </c>
      <c r="C20" s="59">
        <f>E20</f>
        <v>33465</v>
      </c>
      <c r="D20" s="59"/>
      <c r="E20" s="60">
        <v>33465</v>
      </c>
      <c r="F20" s="59"/>
      <c r="G20" s="59"/>
      <c r="H20" s="60"/>
      <c r="I20" s="60"/>
      <c r="J20" s="61" t="s">
        <v>530</v>
      </c>
      <c r="K20" s="23"/>
    </row>
    <row r="21" spans="1:11" s="24" customFormat="1" ht="18" customHeight="1">
      <c r="A21" s="467" t="s">
        <v>538</v>
      </c>
      <c r="B21" s="467"/>
      <c r="C21" s="34">
        <f>C24+C22</f>
        <v>6157</v>
      </c>
      <c r="D21" s="34">
        <f>D24+D22</f>
        <v>0</v>
      </c>
      <c r="E21" s="34">
        <f>E24+E22</f>
        <v>6157</v>
      </c>
      <c r="F21" s="34">
        <f>F24+F22</f>
        <v>0</v>
      </c>
      <c r="G21" s="34">
        <f>G24+G22</f>
        <v>0</v>
      </c>
      <c r="H21" s="34" t="e">
        <f>H24+#REF!</f>
        <v>#REF!</v>
      </c>
      <c r="I21" s="35"/>
      <c r="J21" s="36"/>
      <c r="K21" s="23"/>
    </row>
    <row r="22" spans="1:11" s="24" customFormat="1" ht="12.75" customHeight="1" hidden="1">
      <c r="A22" s="468" t="s">
        <v>539</v>
      </c>
      <c r="B22" s="468"/>
      <c r="C22" s="38">
        <f>C23</f>
        <v>0</v>
      </c>
      <c r="D22" s="38">
        <f>D23</f>
        <v>0</v>
      </c>
      <c r="E22" s="38">
        <f>E23</f>
        <v>0</v>
      </c>
      <c r="F22" s="38">
        <f>F23</f>
        <v>0</v>
      </c>
      <c r="G22" s="38">
        <f>G23</f>
        <v>0</v>
      </c>
      <c r="H22" s="38">
        <f>SUM(H25:H28)</f>
        <v>0</v>
      </c>
      <c r="I22" s="39"/>
      <c r="J22" s="62"/>
      <c r="K22" s="23"/>
    </row>
    <row r="23" spans="1:11" s="50" customFormat="1" ht="12.75" customHeight="1" hidden="1">
      <c r="A23" s="63">
        <v>9</v>
      </c>
      <c r="B23" s="64" t="s">
        <v>540</v>
      </c>
      <c r="C23" s="47"/>
      <c r="D23" s="65"/>
      <c r="E23" s="66"/>
      <c r="F23" s="66"/>
      <c r="G23" s="66"/>
      <c r="H23" s="66"/>
      <c r="I23" s="67"/>
      <c r="J23" s="68"/>
      <c r="K23" s="49"/>
    </row>
    <row r="24" spans="1:11" s="24" customFormat="1" ht="20.25" customHeight="1">
      <c r="A24" s="468" t="s">
        <v>541</v>
      </c>
      <c r="B24" s="468"/>
      <c r="C24" s="38">
        <f>SUM(C25:C30)</f>
        <v>6157</v>
      </c>
      <c r="D24" s="38">
        <f>SUM(D25:D30)</f>
        <v>0</v>
      </c>
      <c r="E24" s="38">
        <f>SUM(E25:E30)</f>
        <v>6157</v>
      </c>
      <c r="F24" s="38">
        <f>SUM(F25:F30)</f>
        <v>0</v>
      </c>
      <c r="G24" s="38">
        <f>SUM(G25:G30)</f>
        <v>0</v>
      </c>
      <c r="H24" s="38">
        <f>SUM(H28:H30)</f>
        <v>0</v>
      </c>
      <c r="I24" s="39"/>
      <c r="J24" s="62"/>
      <c r="K24" s="23"/>
    </row>
    <row r="25" spans="1:11" s="50" customFormat="1" ht="12.75" customHeight="1" hidden="1">
      <c r="A25" s="63">
        <v>10</v>
      </c>
      <c r="B25" s="64" t="s">
        <v>542</v>
      </c>
      <c r="C25" s="47">
        <f>SUM(D25,E25,F25,G25,J6)</f>
        <v>0</v>
      </c>
      <c r="D25" s="65"/>
      <c r="E25" s="66"/>
      <c r="F25" s="66"/>
      <c r="G25" s="66"/>
      <c r="H25" s="66"/>
      <c r="I25" s="67"/>
      <c r="J25" s="451" t="s">
        <v>530</v>
      </c>
      <c r="K25" s="49"/>
    </row>
    <row r="26" spans="1:11" s="50" customFormat="1" ht="27" customHeight="1">
      <c r="A26" s="63">
        <v>3</v>
      </c>
      <c r="B26" s="64" t="s">
        <v>543</v>
      </c>
      <c r="C26" s="47">
        <f>SUM(D26,E26,F26,G26,J7)</f>
        <v>6157</v>
      </c>
      <c r="D26" s="65"/>
      <c r="E26" s="66">
        <v>6157</v>
      </c>
      <c r="F26" s="66"/>
      <c r="G26" s="66"/>
      <c r="H26" s="66"/>
      <c r="I26" s="67"/>
      <c r="J26" s="451"/>
      <c r="K26" s="49"/>
    </row>
    <row r="27" spans="1:11" s="50" customFormat="1" ht="12.75" customHeight="1" hidden="1">
      <c r="A27" s="63">
        <v>12</v>
      </c>
      <c r="B27" s="64" t="s">
        <v>544</v>
      </c>
      <c r="C27" s="47">
        <f>SUM(D27,E27,F27,G27,J7)</f>
        <v>0</v>
      </c>
      <c r="D27" s="65"/>
      <c r="E27" s="66"/>
      <c r="F27" s="66"/>
      <c r="G27" s="66"/>
      <c r="H27" s="66"/>
      <c r="I27" s="66"/>
      <c r="J27" s="451"/>
      <c r="K27" s="49"/>
    </row>
    <row r="28" spans="1:11" s="24" customFormat="1" ht="12.75" customHeight="1" hidden="1">
      <c r="A28" s="41">
        <v>13</v>
      </c>
      <c r="B28" s="51" t="s">
        <v>545</v>
      </c>
      <c r="C28" s="43">
        <f>SUM(D28,E28,F28,G28,J12)</f>
        <v>0</v>
      </c>
      <c r="D28" s="52"/>
      <c r="E28" s="53"/>
      <c r="F28" s="52"/>
      <c r="G28" s="52"/>
      <c r="H28" s="52"/>
      <c r="I28" s="69"/>
      <c r="J28" s="451"/>
      <c r="K28" s="23"/>
    </row>
    <row r="29" spans="1:11" s="50" customFormat="1" ht="12.75" customHeight="1" hidden="1">
      <c r="A29" s="63">
        <v>14</v>
      </c>
      <c r="B29" s="64" t="s">
        <v>546</v>
      </c>
      <c r="C29" s="47">
        <f>E29</f>
        <v>0</v>
      </c>
      <c r="D29" s="65"/>
      <c r="E29" s="66"/>
      <c r="F29" s="66"/>
      <c r="G29" s="66"/>
      <c r="H29" s="66"/>
      <c r="I29" s="66"/>
      <c r="J29" s="451"/>
      <c r="K29" s="49"/>
    </row>
    <row r="30" spans="1:11" s="24" customFormat="1" ht="12.75" customHeight="1" hidden="1">
      <c r="A30" s="41">
        <v>15</v>
      </c>
      <c r="B30" s="51" t="s">
        <v>547</v>
      </c>
      <c r="C30" s="43">
        <f>E30</f>
        <v>0</v>
      </c>
      <c r="D30" s="52"/>
      <c r="E30" s="53"/>
      <c r="F30" s="52"/>
      <c r="G30" s="52"/>
      <c r="H30" s="52"/>
      <c r="I30" s="69"/>
      <c r="J30" s="451"/>
      <c r="K30" s="23"/>
    </row>
    <row r="31" spans="1:11" s="24" customFormat="1" ht="12.75" customHeight="1" hidden="1">
      <c r="A31" s="467" t="s">
        <v>548</v>
      </c>
      <c r="B31" s="467"/>
      <c r="C31" s="34">
        <f>C32+C34</f>
        <v>0</v>
      </c>
      <c r="D31" s="34">
        <f>D32</f>
        <v>0</v>
      </c>
      <c r="E31" s="35">
        <f>E32+E34</f>
        <v>0</v>
      </c>
      <c r="F31" s="34">
        <f>F32</f>
        <v>0</v>
      </c>
      <c r="G31" s="34">
        <f>G32</f>
        <v>0</v>
      </c>
      <c r="H31" s="34">
        <f>H32</f>
        <v>0</v>
      </c>
      <c r="I31" s="35"/>
      <c r="J31" s="36"/>
      <c r="K31" s="23"/>
    </row>
    <row r="32" spans="1:11" s="24" customFormat="1" ht="12.75" customHeight="1" hidden="1">
      <c r="A32" s="468" t="s">
        <v>549</v>
      </c>
      <c r="B32" s="468"/>
      <c r="C32" s="38">
        <f aca="true" t="shared" si="0" ref="C32:H32">SUM(C33:C33)</f>
        <v>0</v>
      </c>
      <c r="D32" s="38">
        <f t="shared" si="0"/>
        <v>0</v>
      </c>
      <c r="E32" s="38">
        <f t="shared" si="0"/>
        <v>0</v>
      </c>
      <c r="F32" s="38">
        <f t="shared" si="0"/>
        <v>0</v>
      </c>
      <c r="G32" s="38">
        <f t="shared" si="0"/>
        <v>0</v>
      </c>
      <c r="H32" s="38">
        <f t="shared" si="0"/>
        <v>0</v>
      </c>
      <c r="I32" s="39"/>
      <c r="J32" s="40"/>
      <c r="K32" s="23"/>
    </row>
    <row r="33" spans="1:11" s="24" customFormat="1" ht="12.75" customHeight="1" hidden="1">
      <c r="A33" s="70">
        <v>16</v>
      </c>
      <c r="B33" s="71" t="s">
        <v>550</v>
      </c>
      <c r="C33" s="72">
        <f>SUM(D33,E33,F33,G33,J32)</f>
        <v>0</v>
      </c>
      <c r="D33" s="72"/>
      <c r="E33" s="73"/>
      <c r="F33" s="72"/>
      <c r="G33" s="72"/>
      <c r="H33" s="73"/>
      <c r="I33" s="73"/>
      <c r="J33" s="74" t="s">
        <v>530</v>
      </c>
      <c r="K33" s="23"/>
    </row>
    <row r="34" spans="1:11" s="24" customFormat="1" ht="12.75" customHeight="1" hidden="1">
      <c r="A34" s="468" t="s">
        <v>551</v>
      </c>
      <c r="B34" s="468"/>
      <c r="C34" s="38">
        <f aca="true" t="shared" si="1" ref="C34:H34">SUM(C35:C35)</f>
        <v>0</v>
      </c>
      <c r="D34" s="38">
        <f t="shared" si="1"/>
        <v>0</v>
      </c>
      <c r="E34" s="38">
        <f t="shared" si="1"/>
        <v>0</v>
      </c>
      <c r="F34" s="38">
        <f t="shared" si="1"/>
        <v>0</v>
      </c>
      <c r="G34" s="38">
        <f t="shared" si="1"/>
        <v>0</v>
      </c>
      <c r="H34" s="38">
        <f t="shared" si="1"/>
        <v>0</v>
      </c>
      <c r="I34" s="39"/>
      <c r="J34" s="40"/>
      <c r="K34" s="23"/>
    </row>
    <row r="35" spans="1:11" s="24" customFormat="1" ht="12.75" customHeight="1" hidden="1">
      <c r="A35" s="70">
        <v>17</v>
      </c>
      <c r="B35" s="71" t="s">
        <v>552</v>
      </c>
      <c r="C35" s="72">
        <f>SUM(D35,E35,F35,G35,J34)</f>
        <v>0</v>
      </c>
      <c r="D35" s="72"/>
      <c r="E35" s="73"/>
      <c r="F35" s="72"/>
      <c r="G35" s="72"/>
      <c r="H35" s="73"/>
      <c r="I35" s="73"/>
      <c r="J35" s="74" t="s">
        <v>553</v>
      </c>
      <c r="K35" s="23"/>
    </row>
    <row r="36" spans="1:11" s="78" customFormat="1" ht="12.75" customHeight="1" hidden="1">
      <c r="A36" s="452" t="s">
        <v>554</v>
      </c>
      <c r="B36" s="452"/>
      <c r="C36" s="75">
        <f aca="true" t="shared" si="2" ref="C36:I36">C37</f>
        <v>0</v>
      </c>
      <c r="D36" s="75">
        <f t="shared" si="2"/>
        <v>0</v>
      </c>
      <c r="E36" s="75">
        <f t="shared" si="2"/>
        <v>0</v>
      </c>
      <c r="F36" s="75">
        <f t="shared" si="2"/>
        <v>0</v>
      </c>
      <c r="G36" s="75">
        <f t="shared" si="2"/>
        <v>0</v>
      </c>
      <c r="H36" s="75">
        <f t="shared" si="2"/>
        <v>0</v>
      </c>
      <c r="I36" s="75">
        <f t="shared" si="2"/>
        <v>0</v>
      </c>
      <c r="J36" s="76"/>
      <c r="K36" s="77"/>
    </row>
    <row r="37" spans="1:11" s="78" customFormat="1" ht="12.75" customHeight="1" hidden="1">
      <c r="A37" s="508" t="s">
        <v>555</v>
      </c>
      <c r="B37" s="508"/>
      <c r="C37" s="79">
        <f aca="true" t="shared" si="3" ref="C37:I37">C38+C46+C47</f>
        <v>0</v>
      </c>
      <c r="D37" s="79">
        <f t="shared" si="3"/>
        <v>0</v>
      </c>
      <c r="E37" s="79">
        <f t="shared" si="3"/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  <c r="J37" s="455"/>
      <c r="K37" s="77"/>
    </row>
    <row r="38" spans="1:11" s="24" customFormat="1" ht="12.75" customHeight="1" hidden="1">
      <c r="A38" s="80">
        <v>10</v>
      </c>
      <c r="B38" s="81" t="s">
        <v>556</v>
      </c>
      <c r="C38" s="82">
        <f>SUM(D38,E38,F38,G38,J38)</f>
        <v>0</v>
      </c>
      <c r="D38" s="82"/>
      <c r="E38" s="82"/>
      <c r="F38" s="82"/>
      <c r="G38" s="82"/>
      <c r="H38" s="82"/>
      <c r="I38" s="83"/>
      <c r="J38" s="509" t="s">
        <v>530</v>
      </c>
      <c r="K38" s="23"/>
    </row>
    <row r="39" spans="1:11" s="18" customFormat="1" ht="12.75" customHeight="1" hidden="1">
      <c r="A39" s="84"/>
      <c r="B39" s="85"/>
      <c r="C39" s="84"/>
      <c r="D39" s="84"/>
      <c r="E39" s="84"/>
      <c r="F39" s="84"/>
      <c r="G39" s="84"/>
      <c r="H39" s="84"/>
      <c r="I39" s="84"/>
      <c r="J39" s="509"/>
      <c r="K39" s="21"/>
    </row>
    <row r="40" spans="1:11" s="87" customFormat="1" ht="12.75" customHeight="1" hidden="1">
      <c r="A40" s="510" t="s">
        <v>508</v>
      </c>
      <c r="B40" s="511" t="s">
        <v>509</v>
      </c>
      <c r="C40" s="511" t="s">
        <v>557</v>
      </c>
      <c r="D40" s="512"/>
      <c r="E40" s="512"/>
      <c r="F40" s="512"/>
      <c r="G40" s="512"/>
      <c r="H40" s="86"/>
      <c r="I40" s="86"/>
      <c r="J40" s="509"/>
      <c r="K40" s="21"/>
    </row>
    <row r="41" spans="1:11" s="87" customFormat="1" ht="12.75" customHeight="1" hidden="1">
      <c r="A41" s="510"/>
      <c r="B41" s="511"/>
      <c r="C41" s="511"/>
      <c r="D41" s="513"/>
      <c r="E41" s="514"/>
      <c r="F41" s="514"/>
      <c r="G41" s="514"/>
      <c r="H41" s="88"/>
      <c r="I41" s="88"/>
      <c r="J41" s="509"/>
      <c r="K41" s="21"/>
    </row>
    <row r="42" spans="1:11" s="87" customFormat="1" ht="12.75" customHeight="1" hidden="1">
      <c r="A42" s="510"/>
      <c r="B42" s="511"/>
      <c r="C42" s="511"/>
      <c r="D42" s="513"/>
      <c r="E42" s="515"/>
      <c r="F42" s="515"/>
      <c r="G42" s="515"/>
      <c r="H42" s="89" t="s">
        <v>518</v>
      </c>
      <c r="I42" s="516" t="s">
        <v>519</v>
      </c>
      <c r="J42" s="509"/>
      <c r="K42" s="21"/>
    </row>
    <row r="43" spans="1:11" s="87" customFormat="1" ht="12.75" customHeight="1" hidden="1">
      <c r="A43" s="510"/>
      <c r="B43" s="511"/>
      <c r="C43" s="511"/>
      <c r="D43" s="513"/>
      <c r="E43" s="515"/>
      <c r="F43" s="515"/>
      <c r="G43" s="515"/>
      <c r="H43" s="90"/>
      <c r="I43" s="516"/>
      <c r="J43" s="509"/>
      <c r="K43" s="21"/>
    </row>
    <row r="44" spans="1:11" s="87" customFormat="1" ht="12.75" customHeight="1" hidden="1">
      <c r="A44" s="510"/>
      <c r="B44" s="511"/>
      <c r="C44" s="511"/>
      <c r="D44" s="513"/>
      <c r="E44" s="515"/>
      <c r="F44" s="515"/>
      <c r="G44" s="515"/>
      <c r="H44" s="90"/>
      <c r="I44" s="516"/>
      <c r="J44" s="509"/>
      <c r="K44" s="21"/>
    </row>
    <row r="45" spans="1:11" s="95" customFormat="1" ht="12.75" customHeight="1" hidden="1">
      <c r="A45" s="91">
        <v>1</v>
      </c>
      <c r="B45" s="92">
        <v>2</v>
      </c>
      <c r="C45" s="92">
        <v>5</v>
      </c>
      <c r="D45" s="92"/>
      <c r="E45" s="93"/>
      <c r="F45" s="93"/>
      <c r="G45" s="93"/>
      <c r="H45" s="93">
        <v>10</v>
      </c>
      <c r="I45" s="93">
        <v>10</v>
      </c>
      <c r="J45" s="509"/>
      <c r="K45" s="94"/>
    </row>
    <row r="46" spans="1:11" s="24" customFormat="1" ht="12.75" customHeight="1" hidden="1">
      <c r="A46" s="96">
        <v>11</v>
      </c>
      <c r="B46" s="97" t="s">
        <v>558</v>
      </c>
      <c r="C46" s="52">
        <f>SUM(D46,E46,F46,G46,J46)</f>
        <v>0</v>
      </c>
      <c r="D46" s="52"/>
      <c r="E46" s="52"/>
      <c r="F46" s="52"/>
      <c r="G46" s="52"/>
      <c r="H46" s="52"/>
      <c r="I46" s="98"/>
      <c r="J46" s="509"/>
      <c r="K46" s="23"/>
    </row>
    <row r="47" spans="1:11" s="24" customFormat="1" ht="12.75" customHeight="1" hidden="1">
      <c r="A47" s="99">
        <v>12</v>
      </c>
      <c r="B47" s="97" t="s">
        <v>559</v>
      </c>
      <c r="C47" s="52">
        <f>SUM(D47,E47,F47,G47,J47)</f>
        <v>0</v>
      </c>
      <c r="D47" s="43"/>
      <c r="E47" s="43"/>
      <c r="F47" s="43"/>
      <c r="G47" s="43"/>
      <c r="H47" s="43"/>
      <c r="I47" s="100"/>
      <c r="J47" s="509"/>
      <c r="K47" s="23"/>
    </row>
    <row r="48" spans="1:11" s="24" customFormat="1" ht="12.75" customHeight="1" hidden="1">
      <c r="A48" s="467" t="s">
        <v>560</v>
      </c>
      <c r="B48" s="467"/>
      <c r="C48" s="34">
        <f aca="true" t="shared" si="4" ref="C48:H48">C49</f>
        <v>0</v>
      </c>
      <c r="D48" s="34">
        <f t="shared" si="4"/>
        <v>0</v>
      </c>
      <c r="E48" s="35">
        <f t="shared" si="4"/>
        <v>0</v>
      </c>
      <c r="F48" s="34">
        <f t="shared" si="4"/>
        <v>0</v>
      </c>
      <c r="G48" s="34">
        <f t="shared" si="4"/>
        <v>0</v>
      </c>
      <c r="H48" s="34">
        <f t="shared" si="4"/>
        <v>0</v>
      </c>
      <c r="I48" s="35"/>
      <c r="J48" s="36"/>
      <c r="K48" s="23"/>
    </row>
    <row r="49" spans="1:11" s="24" customFormat="1" ht="12.75" customHeight="1" hidden="1">
      <c r="A49" s="468" t="s">
        <v>561</v>
      </c>
      <c r="B49" s="468"/>
      <c r="C49" s="38">
        <f aca="true" t="shared" si="5" ref="C49:H49">SUM(C50:C50)</f>
        <v>0</v>
      </c>
      <c r="D49" s="38">
        <f t="shared" si="5"/>
        <v>0</v>
      </c>
      <c r="E49" s="38">
        <f t="shared" si="5"/>
        <v>0</v>
      </c>
      <c r="F49" s="38">
        <f t="shared" si="5"/>
        <v>0</v>
      </c>
      <c r="G49" s="38">
        <f t="shared" si="5"/>
        <v>0</v>
      </c>
      <c r="H49" s="38">
        <f t="shared" si="5"/>
        <v>0</v>
      </c>
      <c r="I49" s="39"/>
      <c r="J49" s="40"/>
      <c r="K49" s="23"/>
    </row>
    <row r="50" spans="1:11" s="24" customFormat="1" ht="12.75" customHeight="1" hidden="1">
      <c r="A50" s="101">
        <v>13</v>
      </c>
      <c r="B50" s="102" t="s">
        <v>562</v>
      </c>
      <c r="C50" s="103">
        <f>SUM(D50,E50,F50,G50,J50)</f>
        <v>0</v>
      </c>
      <c r="D50" s="103"/>
      <c r="E50" s="104"/>
      <c r="F50" s="103"/>
      <c r="G50" s="103"/>
      <c r="H50" s="104"/>
      <c r="I50" s="105"/>
      <c r="J50" s="106" t="s">
        <v>530</v>
      </c>
      <c r="K50" s="23"/>
    </row>
    <row r="51" spans="1:11" s="24" customFormat="1" ht="12.75" customHeight="1" hidden="1">
      <c r="A51" s="467" t="s">
        <v>563</v>
      </c>
      <c r="B51" s="467"/>
      <c r="C51" s="34">
        <f aca="true" t="shared" si="6" ref="C51:H51">C52+C54</f>
        <v>0</v>
      </c>
      <c r="D51" s="34">
        <f t="shared" si="6"/>
        <v>0</v>
      </c>
      <c r="E51" s="34">
        <f t="shared" si="6"/>
        <v>0</v>
      </c>
      <c r="F51" s="34">
        <f t="shared" si="6"/>
        <v>0</v>
      </c>
      <c r="G51" s="34">
        <f t="shared" si="6"/>
        <v>0</v>
      </c>
      <c r="H51" s="34">
        <f t="shared" si="6"/>
        <v>0</v>
      </c>
      <c r="I51" s="34"/>
      <c r="J51" s="107"/>
      <c r="K51" s="23"/>
    </row>
    <row r="52" spans="1:11" s="50" customFormat="1" ht="12.75" customHeight="1" hidden="1">
      <c r="A52" s="517" t="s">
        <v>564</v>
      </c>
      <c r="B52" s="517"/>
      <c r="C52" s="108">
        <f>C53</f>
        <v>0</v>
      </c>
      <c r="D52" s="108">
        <f>D53</f>
        <v>0</v>
      </c>
      <c r="E52" s="108">
        <f>E53</f>
        <v>0</v>
      </c>
      <c r="F52" s="108">
        <f>F53</f>
        <v>0</v>
      </c>
      <c r="G52" s="108">
        <f>G53</f>
        <v>0</v>
      </c>
      <c r="H52" s="108"/>
      <c r="I52" s="109"/>
      <c r="J52" s="456"/>
      <c r="K52" s="49"/>
    </row>
    <row r="53" spans="1:13" s="50" customFormat="1" ht="12.75" customHeight="1" hidden="1">
      <c r="A53" s="110">
        <v>18</v>
      </c>
      <c r="B53" s="111" t="s">
        <v>565</v>
      </c>
      <c r="C53" s="112">
        <f>SUM(D53,E53,F53,G53)</f>
        <v>0</v>
      </c>
      <c r="D53" s="66"/>
      <c r="E53" s="113"/>
      <c r="F53" s="66"/>
      <c r="G53" s="66"/>
      <c r="H53" s="112">
        <v>26400</v>
      </c>
      <c r="I53" s="114" t="s">
        <v>566</v>
      </c>
      <c r="J53" s="457" t="s">
        <v>533</v>
      </c>
      <c r="K53" s="49"/>
      <c r="M53" s="115"/>
    </row>
    <row r="54" spans="1:11" s="24" customFormat="1" ht="12.75" customHeight="1" hidden="1">
      <c r="A54" s="518" t="s">
        <v>567</v>
      </c>
      <c r="B54" s="518"/>
      <c r="C54" s="37">
        <f>SUM(C55:C56)</f>
        <v>0</v>
      </c>
      <c r="D54" s="37">
        <f>SUM(D55:D56)</f>
        <v>0</v>
      </c>
      <c r="E54" s="37">
        <f>SUM(E55:E56)</f>
        <v>0</v>
      </c>
      <c r="F54" s="37">
        <f>F55</f>
        <v>0</v>
      </c>
      <c r="G54" s="37">
        <f>G55</f>
        <v>0</v>
      </c>
      <c r="H54" s="37"/>
      <c r="I54" s="116"/>
      <c r="J54" s="458"/>
      <c r="K54" s="23"/>
    </row>
    <row r="55" spans="1:11" s="24" customFormat="1" ht="12.75" customHeight="1" hidden="1">
      <c r="A55" s="41">
        <v>19</v>
      </c>
      <c r="B55" s="42" t="s">
        <v>568</v>
      </c>
      <c r="C55" s="52">
        <f>SUM(D55,E55,F55,G55)</f>
        <v>0</v>
      </c>
      <c r="D55" s="52"/>
      <c r="E55" s="53"/>
      <c r="F55" s="52"/>
      <c r="G55" s="52"/>
      <c r="H55" s="52">
        <v>26400</v>
      </c>
      <c r="I55" s="117"/>
      <c r="J55" s="519" t="s">
        <v>530</v>
      </c>
      <c r="K55" s="23"/>
    </row>
    <row r="56" spans="1:11" s="24" customFormat="1" ht="12.75" customHeight="1" hidden="1">
      <c r="A56" s="118">
        <v>20</v>
      </c>
      <c r="B56" s="119" t="s">
        <v>569</v>
      </c>
      <c r="C56" s="120">
        <f>SUM(D56,E56,F56,G56)</f>
        <v>0</v>
      </c>
      <c r="D56" s="120"/>
      <c r="E56" s="121"/>
      <c r="F56" s="120"/>
      <c r="G56" s="120"/>
      <c r="H56" s="120">
        <v>26400</v>
      </c>
      <c r="I56" s="122"/>
      <c r="J56" s="519"/>
      <c r="K56" s="23"/>
    </row>
    <row r="57" spans="1:11" s="78" customFormat="1" ht="35.25" customHeight="1">
      <c r="A57" s="452" t="s">
        <v>570</v>
      </c>
      <c r="B57" s="452"/>
      <c r="C57" s="75">
        <f>C58+C69+C67</f>
        <v>168851</v>
      </c>
      <c r="D57" s="75">
        <f>D58+D69+D67</f>
        <v>0</v>
      </c>
      <c r="E57" s="75">
        <f>E58+E69+E67</f>
        <v>168851</v>
      </c>
      <c r="F57" s="75">
        <f>F58+F69+F67</f>
        <v>0</v>
      </c>
      <c r="G57" s="75">
        <f>G58+G69+G67</f>
        <v>0</v>
      </c>
      <c r="H57" s="75">
        <f>H58</f>
        <v>0</v>
      </c>
      <c r="I57" s="75">
        <f>I58</f>
        <v>0</v>
      </c>
      <c r="J57" s="76"/>
      <c r="K57" s="77"/>
    </row>
    <row r="58" spans="1:11" s="78" customFormat="1" ht="18.75" customHeight="1">
      <c r="A58" s="508" t="s">
        <v>571</v>
      </c>
      <c r="B58" s="508"/>
      <c r="C58" s="79">
        <f aca="true" t="shared" si="7" ref="C58:I58">SUM(C59:C66)</f>
        <v>142351</v>
      </c>
      <c r="D58" s="79">
        <f t="shared" si="7"/>
        <v>0</v>
      </c>
      <c r="E58" s="79">
        <f t="shared" si="7"/>
        <v>142351</v>
      </c>
      <c r="F58" s="79">
        <f t="shared" si="7"/>
        <v>0</v>
      </c>
      <c r="G58" s="79">
        <f t="shared" si="7"/>
        <v>0</v>
      </c>
      <c r="H58" s="79">
        <f t="shared" si="7"/>
        <v>0</v>
      </c>
      <c r="I58" s="79">
        <f t="shared" si="7"/>
        <v>0</v>
      </c>
      <c r="J58" s="455"/>
      <c r="K58" s="77"/>
    </row>
    <row r="59" spans="1:11" s="50" customFormat="1" ht="12.75" customHeight="1" hidden="1">
      <c r="A59" s="45">
        <v>21</v>
      </c>
      <c r="B59" s="46" t="s">
        <v>572</v>
      </c>
      <c r="C59" s="66">
        <f>E59</f>
        <v>0</v>
      </c>
      <c r="D59" s="65"/>
      <c r="E59" s="47"/>
      <c r="F59" s="47"/>
      <c r="G59" s="47"/>
      <c r="H59" s="47"/>
      <c r="I59" s="123"/>
      <c r="J59" s="520" t="s">
        <v>530</v>
      </c>
      <c r="K59" s="49"/>
    </row>
    <row r="60" spans="1:11" s="24" customFormat="1" ht="22.5" customHeight="1">
      <c r="A60" s="41">
        <v>4</v>
      </c>
      <c r="B60" s="42" t="s">
        <v>573</v>
      </c>
      <c r="C60" s="52">
        <f>SUM(D60,E60,F60,G60,J59)</f>
        <v>13825</v>
      </c>
      <c r="D60" s="52"/>
      <c r="E60" s="52">
        <v>13825</v>
      </c>
      <c r="F60" s="52"/>
      <c r="G60" s="52"/>
      <c r="H60" s="52"/>
      <c r="I60" s="98"/>
      <c r="J60" s="520"/>
      <c r="K60" s="23"/>
    </row>
    <row r="61" spans="1:11" s="24" customFormat="1" ht="29.25" customHeight="1">
      <c r="A61" s="124">
        <v>5</v>
      </c>
      <c r="B61" s="42" t="s">
        <v>574</v>
      </c>
      <c r="C61" s="52">
        <f>SUM(D61,E61,F61,G61,J61)</f>
        <v>100000</v>
      </c>
      <c r="D61" s="43"/>
      <c r="E61" s="43">
        <v>100000</v>
      </c>
      <c r="F61" s="43"/>
      <c r="G61" s="43"/>
      <c r="H61" s="43"/>
      <c r="I61" s="100"/>
      <c r="J61" s="520"/>
      <c r="K61" s="23"/>
    </row>
    <row r="62" spans="1:11" s="24" customFormat="1" ht="29.25" customHeight="1">
      <c r="A62" s="41">
        <v>6</v>
      </c>
      <c r="B62" s="42" t="s">
        <v>575</v>
      </c>
      <c r="C62" s="52">
        <f>SUM(D62,E62,F62,G62,J62)</f>
        <v>7000</v>
      </c>
      <c r="D62" s="43"/>
      <c r="E62" s="43">
        <v>7000</v>
      </c>
      <c r="F62" s="43"/>
      <c r="G62" s="43"/>
      <c r="H62" s="43"/>
      <c r="I62" s="100"/>
      <c r="J62" s="520"/>
      <c r="K62" s="23"/>
    </row>
    <row r="63" spans="1:11" s="24" customFormat="1" ht="29.25" customHeight="1">
      <c r="A63" s="124">
        <v>7</v>
      </c>
      <c r="B63" s="42" t="s">
        <v>576</v>
      </c>
      <c r="C63" s="52">
        <f>SUM(D63,E63,F63,G63,J63)</f>
        <v>11526</v>
      </c>
      <c r="D63" s="52"/>
      <c r="E63" s="52">
        <v>11526</v>
      </c>
      <c r="F63" s="52"/>
      <c r="G63" s="52"/>
      <c r="H63" s="52"/>
      <c r="I63" s="98"/>
      <c r="J63" s="520"/>
      <c r="K63" s="23"/>
    </row>
    <row r="64" spans="1:11" s="24" customFormat="1" ht="21.75" customHeight="1">
      <c r="A64" s="124">
        <v>8</v>
      </c>
      <c r="B64" s="42" t="s">
        <v>577</v>
      </c>
      <c r="C64" s="52">
        <f>SUM(D64,E64,F64,G64,J64)</f>
        <v>10000</v>
      </c>
      <c r="D64" s="52"/>
      <c r="E64" s="52">
        <v>10000</v>
      </c>
      <c r="F64" s="52"/>
      <c r="G64" s="52"/>
      <c r="H64" s="52"/>
      <c r="I64" s="98"/>
      <c r="J64" s="520"/>
      <c r="K64" s="23"/>
    </row>
    <row r="65" spans="1:11" s="50" customFormat="1" ht="12.75" customHeight="1" hidden="1">
      <c r="A65" s="45">
        <v>27</v>
      </c>
      <c r="B65" s="46" t="s">
        <v>578</v>
      </c>
      <c r="C65" s="66">
        <f>E65</f>
        <v>0</v>
      </c>
      <c r="D65" s="65"/>
      <c r="E65" s="47"/>
      <c r="F65" s="47"/>
      <c r="G65" s="47"/>
      <c r="H65" s="47"/>
      <c r="I65" s="123"/>
      <c r="J65" s="520"/>
      <c r="K65" s="49"/>
    </row>
    <row r="66" spans="1:11" s="50" customFormat="1" ht="12.75" customHeight="1" hidden="1">
      <c r="A66" s="45">
        <v>28</v>
      </c>
      <c r="B66" s="46" t="s">
        <v>579</v>
      </c>
      <c r="C66" s="66">
        <f>E66</f>
        <v>0</v>
      </c>
      <c r="D66" s="65"/>
      <c r="E66" s="47"/>
      <c r="F66" s="47"/>
      <c r="G66" s="47"/>
      <c r="H66" s="47"/>
      <c r="I66" s="123"/>
      <c r="J66" s="520"/>
      <c r="K66" s="49"/>
    </row>
    <row r="67" spans="1:11" s="78" customFormat="1" ht="12.75" customHeight="1" hidden="1">
      <c r="A67" s="521" t="s">
        <v>580</v>
      </c>
      <c r="B67" s="521"/>
      <c r="C67" s="79">
        <f aca="true" t="shared" si="8" ref="C67:H67">C68</f>
        <v>0</v>
      </c>
      <c r="D67" s="79">
        <f t="shared" si="8"/>
        <v>0</v>
      </c>
      <c r="E67" s="79">
        <f t="shared" si="8"/>
        <v>0</v>
      </c>
      <c r="F67" s="79">
        <f t="shared" si="8"/>
        <v>0</v>
      </c>
      <c r="G67" s="79">
        <f t="shared" si="8"/>
        <v>0</v>
      </c>
      <c r="H67" s="79">
        <f t="shared" si="8"/>
        <v>0</v>
      </c>
      <c r="I67" s="79"/>
      <c r="J67" s="455"/>
      <c r="K67" s="77"/>
    </row>
    <row r="68" spans="1:11" s="78" customFormat="1" ht="12.75" customHeight="1" hidden="1">
      <c r="A68" s="125">
        <v>29</v>
      </c>
      <c r="B68" s="81" t="s">
        <v>581</v>
      </c>
      <c r="C68" s="52">
        <f>SUM(D68,E68,F68,G68,J68)</f>
        <v>0</v>
      </c>
      <c r="D68" s="126"/>
      <c r="E68" s="126"/>
      <c r="F68" s="126"/>
      <c r="G68" s="127"/>
      <c r="H68" s="127"/>
      <c r="I68" s="114" t="s">
        <v>532</v>
      </c>
      <c r="J68" s="128" t="s">
        <v>582</v>
      </c>
      <c r="K68" s="77"/>
    </row>
    <row r="69" spans="1:11" s="78" customFormat="1" ht="23.25" customHeight="1">
      <c r="A69" s="521" t="s">
        <v>583</v>
      </c>
      <c r="B69" s="521"/>
      <c r="C69" s="79">
        <f aca="true" t="shared" si="9" ref="C69:I69">SUM(C70:C73)</f>
        <v>26500</v>
      </c>
      <c r="D69" s="79">
        <f t="shared" si="9"/>
        <v>0</v>
      </c>
      <c r="E69" s="79">
        <f t="shared" si="9"/>
        <v>26500</v>
      </c>
      <c r="F69" s="79">
        <f t="shared" si="9"/>
        <v>0</v>
      </c>
      <c r="G69" s="79">
        <f t="shared" si="9"/>
        <v>0</v>
      </c>
      <c r="H69" s="79">
        <f t="shared" si="9"/>
        <v>0</v>
      </c>
      <c r="I69" s="79">
        <f t="shared" si="9"/>
        <v>0</v>
      </c>
      <c r="J69" s="455"/>
      <c r="K69" s="77"/>
    </row>
    <row r="70" spans="1:11" s="78" customFormat="1" ht="29.25" customHeight="1">
      <c r="A70" s="125">
        <v>9</v>
      </c>
      <c r="B70" s="81" t="s">
        <v>584</v>
      </c>
      <c r="C70" s="52">
        <f>SUM(D70,E70,F70,G70,J70)</f>
        <v>4500</v>
      </c>
      <c r="D70" s="129"/>
      <c r="E70" s="126">
        <v>4500</v>
      </c>
      <c r="F70" s="129"/>
      <c r="G70" s="127"/>
      <c r="H70" s="127"/>
      <c r="I70" s="127"/>
      <c r="J70" s="522" t="s">
        <v>530</v>
      </c>
      <c r="K70" s="77"/>
    </row>
    <row r="71" spans="1:11" s="24" customFormat="1" ht="27.75" customHeight="1">
      <c r="A71" s="41">
        <v>10</v>
      </c>
      <c r="B71" s="97" t="s">
        <v>585</v>
      </c>
      <c r="C71" s="52">
        <f>SUM(D71,E71,F71,G71,J71)</f>
        <v>8000</v>
      </c>
      <c r="D71" s="52"/>
      <c r="E71" s="52">
        <v>8000</v>
      </c>
      <c r="F71" s="52"/>
      <c r="G71" s="52"/>
      <c r="H71" s="52"/>
      <c r="I71" s="98"/>
      <c r="J71" s="522"/>
      <c r="K71" s="23"/>
    </row>
    <row r="72" spans="1:11" s="24" customFormat="1" ht="27.75" customHeight="1">
      <c r="A72" s="41">
        <v>11</v>
      </c>
      <c r="B72" s="81" t="s">
        <v>586</v>
      </c>
      <c r="C72" s="52">
        <f>SUM(D72,E72,F72,G72,J72)</f>
        <v>9000</v>
      </c>
      <c r="D72" s="52"/>
      <c r="E72" s="52">
        <v>9000</v>
      </c>
      <c r="F72" s="52"/>
      <c r="G72" s="52"/>
      <c r="H72" s="52"/>
      <c r="I72" s="98"/>
      <c r="J72" s="522"/>
      <c r="K72" s="23"/>
    </row>
    <row r="73" spans="1:11" s="24" customFormat="1" ht="27.75" customHeight="1">
      <c r="A73" s="41">
        <v>12</v>
      </c>
      <c r="B73" s="97" t="s">
        <v>587</v>
      </c>
      <c r="C73" s="52">
        <f>SUM(D73,E73,F73,G73,J73)</f>
        <v>5000</v>
      </c>
      <c r="D73" s="52"/>
      <c r="E73" s="52">
        <v>5000</v>
      </c>
      <c r="F73" s="52"/>
      <c r="G73" s="52"/>
      <c r="H73" s="52"/>
      <c r="I73" s="98"/>
      <c r="J73" s="522"/>
      <c r="K73" s="23"/>
    </row>
    <row r="74" spans="1:11" s="24" customFormat="1" ht="23.25" customHeight="1">
      <c r="A74" s="467" t="s">
        <v>588</v>
      </c>
      <c r="B74" s="467"/>
      <c r="C74" s="34">
        <f>C75+C77</f>
        <v>4000</v>
      </c>
      <c r="D74" s="34">
        <f>D75+D77</f>
        <v>0</v>
      </c>
      <c r="E74" s="34">
        <f>E75+E77</f>
        <v>4000</v>
      </c>
      <c r="F74" s="34">
        <f>F75+F77</f>
        <v>0</v>
      </c>
      <c r="G74" s="34">
        <f>G75+G77</f>
        <v>0</v>
      </c>
      <c r="H74" s="34">
        <f>H75</f>
        <v>0</v>
      </c>
      <c r="I74" s="34"/>
      <c r="J74" s="107"/>
      <c r="K74" s="23"/>
    </row>
    <row r="75" spans="1:11" s="24" customFormat="1" ht="23.25" customHeight="1">
      <c r="A75" s="523" t="s">
        <v>589</v>
      </c>
      <c r="B75" s="523"/>
      <c r="C75" s="38">
        <f>C76</f>
        <v>4000</v>
      </c>
      <c r="D75" s="38">
        <f>D76</f>
        <v>0</v>
      </c>
      <c r="E75" s="38">
        <f>E76</f>
        <v>4000</v>
      </c>
      <c r="F75" s="38">
        <f>F76</f>
        <v>0</v>
      </c>
      <c r="G75" s="38">
        <f>G76</f>
        <v>0</v>
      </c>
      <c r="H75" s="38">
        <f>H76</f>
        <v>0</v>
      </c>
      <c r="I75" s="38"/>
      <c r="J75" s="459"/>
      <c r="K75" s="23"/>
    </row>
    <row r="76" spans="1:11" s="24" customFormat="1" ht="23.25" customHeight="1">
      <c r="A76" s="57">
        <v>13</v>
      </c>
      <c r="B76" s="97" t="s">
        <v>590</v>
      </c>
      <c r="C76" s="120">
        <f>SUM(D76,E76,F76,G76,J76)</f>
        <v>4000</v>
      </c>
      <c r="D76" s="120"/>
      <c r="E76" s="120">
        <v>4000</v>
      </c>
      <c r="F76" s="120"/>
      <c r="G76" s="120"/>
      <c r="H76" s="120"/>
      <c r="I76" s="130"/>
      <c r="J76" s="462" t="s">
        <v>530</v>
      </c>
      <c r="K76" s="23"/>
    </row>
    <row r="77" spans="1:11" s="24" customFormat="1" ht="12.75" customHeight="1" hidden="1">
      <c r="A77" s="524" t="s">
        <v>591</v>
      </c>
      <c r="B77" s="524"/>
      <c r="C77" s="131">
        <f aca="true" t="shared" si="10" ref="C77:H77">C78</f>
        <v>0</v>
      </c>
      <c r="D77" s="131">
        <f t="shared" si="10"/>
        <v>0</v>
      </c>
      <c r="E77" s="131">
        <f t="shared" si="10"/>
        <v>0</v>
      </c>
      <c r="F77" s="131">
        <f t="shared" si="10"/>
        <v>0</v>
      </c>
      <c r="G77" s="131">
        <f t="shared" si="10"/>
        <v>0</v>
      </c>
      <c r="H77" s="131">
        <f t="shared" si="10"/>
        <v>0</v>
      </c>
      <c r="I77" s="131"/>
      <c r="J77" s="460"/>
      <c r="K77" s="23"/>
    </row>
    <row r="78" spans="1:11" s="24" customFormat="1" ht="12.75" customHeight="1" hidden="1">
      <c r="A78" s="41">
        <v>32</v>
      </c>
      <c r="B78" s="97" t="s">
        <v>592</v>
      </c>
      <c r="C78" s="52">
        <f>SUM(D78,E78,F78,G78,J78)</f>
        <v>0</v>
      </c>
      <c r="D78" s="52"/>
      <c r="E78" s="52"/>
      <c r="F78" s="52"/>
      <c r="G78" s="52"/>
      <c r="H78" s="52"/>
      <c r="I78" s="114" t="s">
        <v>532</v>
      </c>
      <c r="J78" s="461" t="s">
        <v>593</v>
      </c>
      <c r="K78" s="23"/>
    </row>
    <row r="79" spans="1:11" s="24" customFormat="1" ht="22.5" customHeight="1">
      <c r="A79" s="132"/>
      <c r="B79" s="133" t="s">
        <v>594</v>
      </c>
      <c r="C79" s="134">
        <f>C10+C21+C48+C51+C57+C31+C36+C74+C9</f>
        <v>963168</v>
      </c>
      <c r="D79" s="134">
        <f aca="true" t="shared" si="11" ref="D79:I79">D10+D21+D48+D51+D57+D31+D36+D74</f>
        <v>0</v>
      </c>
      <c r="E79" s="134">
        <f>E10+E21+E48+E51+E57+E31+E36+E74+E9</f>
        <v>963168</v>
      </c>
      <c r="F79" s="134">
        <f t="shared" si="11"/>
        <v>0</v>
      </c>
      <c r="G79" s="134">
        <f t="shared" si="11"/>
        <v>0</v>
      </c>
      <c r="H79" s="134" t="e">
        <f t="shared" si="11"/>
        <v>#REF!</v>
      </c>
      <c r="I79" s="134">
        <f t="shared" si="11"/>
        <v>0</v>
      </c>
      <c r="J79" s="135"/>
      <c r="K79" s="23"/>
    </row>
    <row r="80" spans="1:10" s="137" customFormat="1" ht="14.25" customHeight="1">
      <c r="A80" s="136"/>
      <c r="B80" s="18"/>
      <c r="F80" s="19"/>
      <c r="G80" s="19"/>
      <c r="H80" s="18"/>
      <c r="I80" s="18"/>
      <c r="J80" s="138"/>
    </row>
    <row r="81" spans="3:9" ht="18.75" customHeight="1">
      <c r="C81" s="139"/>
      <c r="F81" s="139"/>
      <c r="G81" s="140"/>
      <c r="I81" s="141"/>
    </row>
    <row r="82" ht="18.75" customHeight="1">
      <c r="C82" s="139"/>
    </row>
    <row r="83" spans="3:5" ht="18.75" customHeight="1">
      <c r="C83" s="19"/>
      <c r="D83" s="142"/>
      <c r="E83" s="142"/>
    </row>
  </sheetData>
  <mergeCells count="52">
    <mergeCell ref="J70:J73"/>
    <mergeCell ref="A74:B74"/>
    <mergeCell ref="A75:B75"/>
    <mergeCell ref="A77:B77"/>
    <mergeCell ref="A58:B58"/>
    <mergeCell ref="J59:J66"/>
    <mergeCell ref="A67:B67"/>
    <mergeCell ref="A69:B69"/>
    <mergeCell ref="A52:B52"/>
    <mergeCell ref="A54:B54"/>
    <mergeCell ref="J55:J56"/>
    <mergeCell ref="A57:B57"/>
    <mergeCell ref="I42:I44"/>
    <mergeCell ref="A48:B48"/>
    <mergeCell ref="A49:B49"/>
    <mergeCell ref="A51:B51"/>
    <mergeCell ref="J38:J47"/>
    <mergeCell ref="A40:A44"/>
    <mergeCell ref="B40:B44"/>
    <mergeCell ref="C40:C44"/>
    <mergeCell ref="D40:G40"/>
    <mergeCell ref="D41:D44"/>
    <mergeCell ref="E41:G41"/>
    <mergeCell ref="E42:E44"/>
    <mergeCell ref="F42:F44"/>
    <mergeCell ref="G42:G44"/>
    <mergeCell ref="A32:B32"/>
    <mergeCell ref="A34:B34"/>
    <mergeCell ref="A36:B36"/>
    <mergeCell ref="A37:B37"/>
    <mergeCell ref="A22:B22"/>
    <mergeCell ref="A24:B24"/>
    <mergeCell ref="J25:J30"/>
    <mergeCell ref="A31:B31"/>
    <mergeCell ref="J12:J13"/>
    <mergeCell ref="I16:I19"/>
    <mergeCell ref="J16:J19"/>
    <mergeCell ref="A21:B21"/>
    <mergeCell ref="G5:G7"/>
    <mergeCell ref="I5:I7"/>
    <mergeCell ref="A10:B10"/>
    <mergeCell ref="A11:B11"/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</mergeCells>
  <printOptions horizontalCentered="1"/>
  <pageMargins left="0.5513888888888889" right="0.5513888888888889" top="0.6694444444444445" bottom="0.39375000000000004" header="0.2361111111111111" footer="0.11805555555555555"/>
  <pageSetup fitToHeight="1" fitToWidth="1" horizontalDpi="600" verticalDpi="600" orientation="landscape" paperSize="9" scale="72" r:id="rId1"/>
  <headerFooter alignWithMargins="0">
    <oddHeader xml:space="preserve">&amp;R&amp;9Załącznik Nr &amp;A
do Uchwały Nr  
Rady Gminy Miłkowice
z dnia 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RowColHeaders="0" zoomScale="90" zoomScaleNormal="90" workbookViewId="0" topLeftCell="A1">
      <selection activeCell="F36" sqref="F36"/>
    </sheetView>
  </sheetViews>
  <sheetFormatPr defaultColWidth="9.00390625" defaultRowHeight="12.75"/>
  <cols>
    <col min="1" max="1" width="4.375" style="143" customWidth="1"/>
    <col min="2" max="2" width="23.75390625" style="143" customWidth="1"/>
    <col min="3" max="3" width="12.125" style="143" customWidth="1"/>
    <col min="4" max="4" width="3.625" style="143" customWidth="1"/>
    <col min="5" max="5" width="13.375" style="143" customWidth="1"/>
    <col min="6" max="6" width="14.75390625" style="143" customWidth="1"/>
    <col min="7" max="7" width="13.375" style="143" customWidth="1"/>
    <col min="8" max="8" width="11.25390625" style="143" customWidth="1"/>
    <col min="9" max="16384" width="8.625" style="143" customWidth="1"/>
  </cols>
  <sheetData>
    <row r="1" spans="1:7" ht="20.25" customHeight="1">
      <c r="A1" s="525" t="s">
        <v>595</v>
      </c>
      <c r="B1" s="525"/>
      <c r="C1" s="525"/>
      <c r="D1" s="525"/>
      <c r="E1" s="525"/>
      <c r="F1" s="525"/>
      <c r="G1" s="525"/>
    </row>
    <row r="2" spans="1:7" ht="27" customHeight="1">
      <c r="A2" s="526"/>
      <c r="B2" s="526"/>
      <c r="C2" s="526"/>
      <c r="D2" s="526"/>
      <c r="E2" s="526"/>
      <c r="F2" s="526"/>
      <c r="G2" s="526"/>
    </row>
    <row r="3" spans="1:7" ht="18" customHeight="1">
      <c r="A3" s="144"/>
      <c r="B3" s="144"/>
      <c r="C3" s="144"/>
      <c r="D3" s="144"/>
      <c r="E3" s="144"/>
      <c r="F3" s="144"/>
      <c r="G3" s="144"/>
    </row>
    <row r="4" spans="1:7" ht="18" customHeight="1">
      <c r="A4" s="527" t="s">
        <v>596</v>
      </c>
      <c r="B4" s="527"/>
      <c r="C4" s="145"/>
      <c r="D4" s="145"/>
      <c r="E4" s="145"/>
      <c r="F4" s="146">
        <v>15753023.9</v>
      </c>
      <c r="G4" s="147" t="s">
        <v>597</v>
      </c>
    </row>
    <row r="5" spans="1:7" ht="18" customHeight="1">
      <c r="A5" s="527" t="s">
        <v>598</v>
      </c>
      <c r="B5" s="527"/>
      <c r="C5" s="145"/>
      <c r="D5" s="145"/>
      <c r="E5" s="145"/>
      <c r="F5" s="146">
        <v>14912543.9</v>
      </c>
      <c r="G5" s="147" t="s">
        <v>597</v>
      </c>
    </row>
    <row r="6" spans="1:7" ht="18" customHeight="1">
      <c r="A6" s="527" t="s">
        <v>599</v>
      </c>
      <c r="B6" s="527"/>
      <c r="C6" s="527"/>
      <c r="D6" s="145"/>
      <c r="E6" s="145"/>
      <c r="F6" s="146">
        <f>F4-F5</f>
        <v>840480</v>
      </c>
      <c r="G6" s="147" t="s">
        <v>597</v>
      </c>
    </row>
    <row r="7" ht="14.25" customHeight="1">
      <c r="A7" s="148"/>
    </row>
    <row r="8" spans="1:7" ht="14.25" customHeight="1">
      <c r="A8" s="528" t="s">
        <v>600</v>
      </c>
      <c r="B8" s="528"/>
      <c r="C8" s="528"/>
      <c r="D8" s="528"/>
      <c r="E8" s="528"/>
      <c r="F8" s="528"/>
      <c r="G8" s="528"/>
    </row>
    <row r="9" ht="8.25" customHeight="1">
      <c r="G9" s="149"/>
    </row>
    <row r="10" spans="1:7" ht="9.75" customHeight="1">
      <c r="A10" s="529" t="s">
        <v>508</v>
      </c>
      <c r="B10" s="529" t="s">
        <v>601</v>
      </c>
      <c r="C10" s="529"/>
      <c r="D10" s="529"/>
      <c r="E10" s="529"/>
      <c r="F10" s="530" t="s">
        <v>3</v>
      </c>
      <c r="G10" s="530" t="s">
        <v>602</v>
      </c>
    </row>
    <row r="11" spans="1:7" ht="9.75" customHeight="1">
      <c r="A11" s="529"/>
      <c r="B11" s="529"/>
      <c r="C11" s="529"/>
      <c r="D11" s="529"/>
      <c r="E11" s="529"/>
      <c r="F11" s="530"/>
      <c r="G11" s="530"/>
    </row>
    <row r="12" spans="1:7" ht="9.75" customHeight="1">
      <c r="A12" s="529"/>
      <c r="B12" s="529"/>
      <c r="C12" s="529"/>
      <c r="D12" s="529"/>
      <c r="E12" s="529"/>
      <c r="F12" s="530"/>
      <c r="G12" s="530"/>
    </row>
    <row r="13" spans="1:7" s="153" customFormat="1" ht="6.75" customHeight="1">
      <c r="A13" s="152">
        <v>1</v>
      </c>
      <c r="B13" s="531">
        <v>2</v>
      </c>
      <c r="C13" s="531"/>
      <c r="D13" s="531"/>
      <c r="E13" s="531"/>
      <c r="F13" s="152">
        <v>3</v>
      </c>
      <c r="G13" s="152">
        <v>4</v>
      </c>
    </row>
    <row r="14" spans="1:7" ht="18.75" customHeight="1">
      <c r="A14" s="532" t="s">
        <v>603</v>
      </c>
      <c r="B14" s="532"/>
      <c r="C14" s="532"/>
      <c r="D14" s="532"/>
      <c r="E14" s="532"/>
      <c r="F14" s="154"/>
      <c r="G14" s="155">
        <f>SUM(G15:G22)</f>
        <v>0</v>
      </c>
    </row>
    <row r="15" spans="1:7" ht="18.75" customHeight="1">
      <c r="A15" s="156" t="s">
        <v>604</v>
      </c>
      <c r="B15" s="533" t="s">
        <v>605</v>
      </c>
      <c r="C15" s="533"/>
      <c r="D15" s="533"/>
      <c r="E15" s="533"/>
      <c r="F15" s="156" t="s">
        <v>606</v>
      </c>
      <c r="G15" s="157"/>
    </row>
    <row r="16" spans="1:8" ht="18.75" customHeight="1">
      <c r="A16" s="158" t="s">
        <v>607</v>
      </c>
      <c r="B16" s="534" t="s">
        <v>608</v>
      </c>
      <c r="C16" s="534"/>
      <c r="D16" s="534"/>
      <c r="E16" s="534"/>
      <c r="F16" s="158" t="s">
        <v>606</v>
      </c>
      <c r="G16" s="159"/>
      <c r="H16" s="160"/>
    </row>
    <row r="17" spans="1:8" ht="27" customHeight="1">
      <c r="A17" s="158" t="s">
        <v>609</v>
      </c>
      <c r="B17" s="535" t="s">
        <v>610</v>
      </c>
      <c r="C17" s="535"/>
      <c r="D17" s="535"/>
      <c r="E17" s="535"/>
      <c r="F17" s="158" t="s">
        <v>611</v>
      </c>
      <c r="G17" s="159"/>
      <c r="H17" s="160"/>
    </row>
    <row r="18" spans="1:7" ht="18.75" customHeight="1">
      <c r="A18" s="158" t="s">
        <v>612</v>
      </c>
      <c r="B18" s="534" t="s">
        <v>613</v>
      </c>
      <c r="C18" s="534"/>
      <c r="D18" s="534"/>
      <c r="E18" s="534"/>
      <c r="F18" s="158" t="s">
        <v>614</v>
      </c>
      <c r="G18" s="159"/>
    </row>
    <row r="19" spans="1:7" ht="18.75" customHeight="1">
      <c r="A19" s="158" t="s">
        <v>615</v>
      </c>
      <c r="B19" s="534" t="s">
        <v>616</v>
      </c>
      <c r="C19" s="534"/>
      <c r="D19" s="534"/>
      <c r="E19" s="534"/>
      <c r="F19" s="158" t="s">
        <v>617</v>
      </c>
      <c r="G19" s="159"/>
    </row>
    <row r="20" spans="1:7" ht="18.75" customHeight="1">
      <c r="A20" s="158" t="s">
        <v>618</v>
      </c>
      <c r="B20" s="534" t="s">
        <v>619</v>
      </c>
      <c r="C20" s="534"/>
      <c r="D20" s="534"/>
      <c r="E20" s="534"/>
      <c r="F20" s="158" t="s">
        <v>620</v>
      </c>
      <c r="G20" s="159"/>
    </row>
    <row r="21" spans="1:7" ht="18.75" customHeight="1">
      <c r="A21" s="158" t="s">
        <v>621</v>
      </c>
      <c r="B21" s="534" t="s">
        <v>622</v>
      </c>
      <c r="C21" s="534"/>
      <c r="D21" s="534"/>
      <c r="E21" s="534"/>
      <c r="F21" s="158" t="s">
        <v>623</v>
      </c>
      <c r="G21" s="159"/>
    </row>
    <row r="22" spans="1:7" ht="18.75" customHeight="1">
      <c r="A22" s="158" t="s">
        <v>624</v>
      </c>
      <c r="B22" s="536" t="s">
        <v>625</v>
      </c>
      <c r="C22" s="536"/>
      <c r="D22" s="536"/>
      <c r="E22" s="536"/>
      <c r="F22" s="161" t="s">
        <v>626</v>
      </c>
      <c r="G22" s="162"/>
    </row>
    <row r="23" spans="1:8" ht="18.75" customHeight="1">
      <c r="A23" s="532" t="s">
        <v>627</v>
      </c>
      <c r="B23" s="532"/>
      <c r="C23" s="532"/>
      <c r="D23" s="532"/>
      <c r="E23" s="532"/>
      <c r="F23" s="154"/>
      <c r="G23" s="155">
        <f>SUM(G24:G30)</f>
        <v>840480</v>
      </c>
      <c r="H23" s="160"/>
    </row>
    <row r="24" spans="1:7" ht="18.75" customHeight="1">
      <c r="A24" s="156" t="s">
        <v>604</v>
      </c>
      <c r="B24" s="533" t="s">
        <v>628</v>
      </c>
      <c r="C24" s="533"/>
      <c r="D24" s="533"/>
      <c r="E24" s="533"/>
      <c r="F24" s="156" t="s">
        <v>629</v>
      </c>
      <c r="G24" s="157">
        <f>25000+30000+20000</f>
        <v>75000</v>
      </c>
    </row>
    <row r="25" spans="1:8" ht="18.75" customHeight="1">
      <c r="A25" s="158" t="s">
        <v>607</v>
      </c>
      <c r="B25" s="534" t="s">
        <v>630</v>
      </c>
      <c r="C25" s="534"/>
      <c r="D25" s="534"/>
      <c r="E25" s="534"/>
      <c r="F25" s="158" t="s">
        <v>629</v>
      </c>
      <c r="G25" s="159">
        <f>180440+48400+36640</f>
        <v>265480</v>
      </c>
      <c r="H25" s="160"/>
    </row>
    <row r="26" spans="1:8" ht="29.25" customHeight="1">
      <c r="A26" s="158" t="s">
        <v>609</v>
      </c>
      <c r="B26" s="537" t="s">
        <v>631</v>
      </c>
      <c r="C26" s="537"/>
      <c r="D26" s="537"/>
      <c r="E26" s="537"/>
      <c r="F26" s="158" t="s">
        <v>632</v>
      </c>
      <c r="G26" s="159"/>
      <c r="H26" s="160"/>
    </row>
    <row r="27" spans="1:7" ht="18.75" customHeight="1">
      <c r="A27" s="158" t="s">
        <v>612</v>
      </c>
      <c r="B27" s="534" t="s">
        <v>633</v>
      </c>
      <c r="C27" s="534"/>
      <c r="D27" s="534"/>
      <c r="E27" s="534"/>
      <c r="F27" s="158" t="s">
        <v>634</v>
      </c>
      <c r="G27" s="159"/>
    </row>
    <row r="28" spans="1:7" ht="18.75" customHeight="1">
      <c r="A28" s="158" t="s">
        <v>615</v>
      </c>
      <c r="B28" s="534" t="s">
        <v>635</v>
      </c>
      <c r="C28" s="534"/>
      <c r="D28" s="534"/>
      <c r="E28" s="534"/>
      <c r="F28" s="158" t="s">
        <v>636</v>
      </c>
      <c r="G28" s="159"/>
    </row>
    <row r="29" spans="1:7" ht="18.75" customHeight="1">
      <c r="A29" s="158" t="s">
        <v>618</v>
      </c>
      <c r="B29" s="163" t="s">
        <v>637</v>
      </c>
      <c r="C29" s="164"/>
      <c r="D29" s="164"/>
      <c r="E29" s="165"/>
      <c r="F29" s="158" t="s">
        <v>638</v>
      </c>
      <c r="G29" s="159">
        <v>500000</v>
      </c>
    </row>
    <row r="30" spans="1:7" ht="18.75" customHeight="1">
      <c r="A30" s="161" t="s">
        <v>621</v>
      </c>
      <c r="B30" s="536" t="s">
        <v>639</v>
      </c>
      <c r="C30" s="536"/>
      <c r="D30" s="536"/>
      <c r="E30" s="536"/>
      <c r="F30" s="161" t="s">
        <v>640</v>
      </c>
      <c r="G30" s="162"/>
    </row>
    <row r="31" spans="1:7" ht="7.5" customHeight="1">
      <c r="A31" s="166"/>
      <c r="B31" s="167"/>
      <c r="C31" s="167"/>
      <c r="D31" s="167"/>
      <c r="E31" s="167"/>
      <c r="F31" s="167"/>
      <c r="G31" s="167"/>
    </row>
    <row r="32" spans="1:9" ht="18.75" customHeight="1">
      <c r="A32" s="168"/>
      <c r="B32" s="169"/>
      <c r="C32" s="169"/>
      <c r="D32" s="169"/>
      <c r="E32" s="169"/>
      <c r="F32" s="169"/>
      <c r="G32" s="169"/>
      <c r="H32" s="170"/>
      <c r="I32" s="170"/>
    </row>
    <row r="33" spans="1:8" ht="18" customHeight="1">
      <c r="A33" s="143" t="s">
        <v>641</v>
      </c>
      <c r="B33" s="171"/>
      <c r="C33" s="172">
        <f>F4</f>
        <v>15753023.9</v>
      </c>
      <c r="D33" s="173"/>
      <c r="E33" s="143" t="s">
        <v>642</v>
      </c>
      <c r="G33" s="174">
        <f>F5</f>
        <v>14912543.9</v>
      </c>
      <c r="H33" s="175"/>
    </row>
    <row r="34" spans="1:7" ht="18" customHeight="1">
      <c r="A34" s="176" t="s">
        <v>643</v>
      </c>
      <c r="B34" s="176"/>
      <c r="C34" s="177">
        <f>G14</f>
        <v>0</v>
      </c>
      <c r="D34" s="178"/>
      <c r="E34" s="176" t="s">
        <v>644</v>
      </c>
      <c r="F34" s="176"/>
      <c r="G34" s="179">
        <f>G23</f>
        <v>840480</v>
      </c>
    </row>
    <row r="35" spans="1:8" ht="18" customHeight="1">
      <c r="A35" s="143" t="s">
        <v>645</v>
      </c>
      <c r="C35" s="180">
        <f>C33+C34</f>
        <v>15753023.9</v>
      </c>
      <c r="D35" s="181"/>
      <c r="E35" s="143" t="s">
        <v>645</v>
      </c>
      <c r="G35" s="174">
        <f>G33+G34</f>
        <v>15753023.9</v>
      </c>
      <c r="H35" s="175">
        <f>C35-G35</f>
        <v>0</v>
      </c>
    </row>
  </sheetData>
  <mergeCells count="27">
    <mergeCell ref="B30:E30"/>
    <mergeCell ref="B25:E25"/>
    <mergeCell ref="B26:E26"/>
    <mergeCell ref="B27:E27"/>
    <mergeCell ref="B28:E28"/>
    <mergeCell ref="B21:E21"/>
    <mergeCell ref="B22:E22"/>
    <mergeCell ref="A23:E23"/>
    <mergeCell ref="B24:E24"/>
    <mergeCell ref="B17:E17"/>
    <mergeCell ref="B18:E18"/>
    <mergeCell ref="B19:E19"/>
    <mergeCell ref="B20:E20"/>
    <mergeCell ref="B13:E13"/>
    <mergeCell ref="A14:E14"/>
    <mergeCell ref="B15:E15"/>
    <mergeCell ref="B16:E16"/>
    <mergeCell ref="A6:C6"/>
    <mergeCell ref="A8:G8"/>
    <mergeCell ref="A10:A12"/>
    <mergeCell ref="B10:E12"/>
    <mergeCell ref="F10:F12"/>
    <mergeCell ref="G10:G12"/>
    <mergeCell ref="A1:G1"/>
    <mergeCell ref="A2:G2"/>
    <mergeCell ref="A4:B4"/>
    <mergeCell ref="A5:B5"/>
  </mergeCells>
  <printOptions/>
  <pageMargins left="0.7875" right="0.7875" top="1.0527777777777778" bottom="1.0527777777777778" header="0.35" footer="0.7875"/>
  <pageSetup horizontalDpi="600" verticalDpi="600" orientation="portrait" paperSize="9" r:id="rId1"/>
  <headerFooter alignWithMargins="0">
    <oddHeader xml:space="preserve">&amp;R&amp;"Arial CE,Pogrubiony"&amp;8Załącznik Nr 4&amp;"Arial CE,Standardowy"
do Uchwały Nr
Rady Gminy Miłkowice
z dnia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2"/>
  <sheetViews>
    <sheetView zoomScale="75" zoomScaleNormal="75" workbookViewId="0" topLeftCell="A49">
      <selection activeCell="AH66" sqref="AH66"/>
    </sheetView>
  </sheetViews>
  <sheetFormatPr defaultColWidth="9.00390625" defaultRowHeight="12.75"/>
  <cols>
    <col min="1" max="1" width="3.375" style="182" customWidth="1"/>
    <col min="2" max="2" width="15.125" style="182" customWidth="1"/>
    <col min="3" max="3" width="16.00390625" style="182" customWidth="1"/>
    <col min="4" max="4" width="34.25390625" style="182" customWidth="1"/>
    <col min="5" max="5" width="14.375" style="182" customWidth="1"/>
    <col min="6" max="27" width="8.75390625" style="182" hidden="1" customWidth="1"/>
    <col min="28" max="28" width="12.375" style="182" hidden="1" customWidth="1"/>
    <col min="29" max="29" width="14.25390625" style="182" hidden="1" customWidth="1"/>
    <col min="30" max="16384" width="8.625" style="182" customWidth="1"/>
  </cols>
  <sheetData>
    <row r="1" ht="6" customHeight="1"/>
    <row r="2" spans="1:28" ht="15.75" customHeight="1">
      <c r="A2" s="572" t="s">
        <v>823</v>
      </c>
      <c r="B2" s="572"/>
      <c r="C2" s="572"/>
      <c r="D2" s="572"/>
      <c r="E2" s="572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</row>
    <row r="3" spans="1:28" ht="12.75" customHeight="1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</row>
    <row r="4" spans="1:39" ht="61.5" customHeight="1" thickBot="1">
      <c r="A4" s="366" t="s">
        <v>508</v>
      </c>
      <c r="B4" s="367" t="s">
        <v>646</v>
      </c>
      <c r="C4" s="367" t="s">
        <v>647</v>
      </c>
      <c r="D4" s="367" t="s">
        <v>648</v>
      </c>
      <c r="E4" s="367" t="s">
        <v>649</v>
      </c>
      <c r="F4" s="368" t="s">
        <v>824</v>
      </c>
      <c r="G4" s="368" t="s">
        <v>825</v>
      </c>
      <c r="H4" s="368" t="s">
        <v>826</v>
      </c>
      <c r="I4" s="368" t="s">
        <v>827</v>
      </c>
      <c r="J4" s="368" t="s">
        <v>828</v>
      </c>
      <c r="K4" s="368" t="s">
        <v>829</v>
      </c>
      <c r="L4" s="368" t="s">
        <v>830</v>
      </c>
      <c r="M4" s="368" t="s">
        <v>831</v>
      </c>
      <c r="N4" s="368" t="s">
        <v>832</v>
      </c>
      <c r="O4" s="368" t="s">
        <v>833</v>
      </c>
      <c r="P4" s="368" t="s">
        <v>834</v>
      </c>
      <c r="Q4" s="368" t="s">
        <v>835</v>
      </c>
      <c r="R4" s="368" t="s">
        <v>836</v>
      </c>
      <c r="S4" s="368" t="s">
        <v>837</v>
      </c>
      <c r="T4" s="368" t="s">
        <v>838</v>
      </c>
      <c r="U4" s="368" t="s">
        <v>839</v>
      </c>
      <c r="V4" s="368" t="s">
        <v>840</v>
      </c>
      <c r="W4" s="368" t="s">
        <v>841</v>
      </c>
      <c r="X4" s="368" t="s">
        <v>842</v>
      </c>
      <c r="Y4" s="368" t="s">
        <v>843</v>
      </c>
      <c r="Z4" s="368" t="s">
        <v>844</v>
      </c>
      <c r="AA4" s="368" t="s">
        <v>845</v>
      </c>
      <c r="AB4" s="369" t="s">
        <v>846</v>
      </c>
      <c r="AC4" s="370"/>
      <c r="AE4" s="183"/>
      <c r="AF4" s="184" t="s">
        <v>650</v>
      </c>
      <c r="AG4" s="183">
        <v>60016</v>
      </c>
      <c r="AH4" s="183">
        <v>75412</v>
      </c>
      <c r="AI4" s="183">
        <v>90004</v>
      </c>
      <c r="AJ4" s="183">
        <v>90008</v>
      </c>
      <c r="AK4" s="183">
        <v>92109</v>
      </c>
      <c r="AL4" s="183">
        <v>92195</v>
      </c>
      <c r="AM4" s="183"/>
    </row>
    <row r="5" spans="1:39" ht="29.25" customHeight="1" thickBot="1">
      <c r="A5" s="371">
        <v>1</v>
      </c>
      <c r="B5" s="197" t="s">
        <v>651</v>
      </c>
      <c r="C5" s="198">
        <v>6157</v>
      </c>
      <c r="D5" s="194" t="s">
        <v>847</v>
      </c>
      <c r="E5" s="204">
        <f aca="true" t="shared" si="0" ref="E5:E52">AB5</f>
        <v>6157</v>
      </c>
      <c r="F5" s="204"/>
      <c r="G5" s="204"/>
      <c r="H5" s="204"/>
      <c r="I5" s="204">
        <v>6157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372">
        <f aca="true" t="shared" si="1" ref="AB5:AB34">SUM(F5:X5)</f>
        <v>6157</v>
      </c>
      <c r="AC5" s="373">
        <f>AB5</f>
        <v>6157</v>
      </c>
      <c r="AE5" s="183"/>
      <c r="AF5" s="184"/>
      <c r="AG5" s="183"/>
      <c r="AH5" s="183"/>
      <c r="AI5" s="183"/>
      <c r="AJ5" s="183"/>
      <c r="AK5" s="183"/>
      <c r="AL5" s="183"/>
      <c r="AM5" s="183"/>
    </row>
    <row r="6" spans="1:39" ht="23.25" customHeight="1" thickBot="1">
      <c r="A6" s="548">
        <v>2</v>
      </c>
      <c r="B6" s="549" t="s">
        <v>652</v>
      </c>
      <c r="C6" s="550">
        <v>7049</v>
      </c>
      <c r="D6" s="374" t="s">
        <v>848</v>
      </c>
      <c r="E6" s="189">
        <f t="shared" si="0"/>
        <v>4500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>
        <v>4500</v>
      </c>
      <c r="X6" s="189"/>
      <c r="Y6" s="189"/>
      <c r="Z6" s="189"/>
      <c r="AA6" s="189"/>
      <c r="AB6" s="372">
        <f t="shared" si="1"/>
        <v>4500</v>
      </c>
      <c r="AC6" s="545">
        <f>AB6+AB7</f>
        <v>6500</v>
      </c>
      <c r="AE6" s="183">
        <v>4210</v>
      </c>
      <c r="AF6" s="184"/>
      <c r="AG6" s="183"/>
      <c r="AH6" s="183">
        <f>1500</f>
        <v>1500</v>
      </c>
      <c r="AI6" s="183">
        <f>2000+500+500-2000</f>
        <v>1000</v>
      </c>
      <c r="AJ6" s="183">
        <f>128+1000</f>
        <v>1128</v>
      </c>
      <c r="AK6" s="183">
        <f>2157+2783+1200+500+1500+2000+7000+200</f>
        <v>17340</v>
      </c>
      <c r="AL6" s="183">
        <f>1900+1000+2500+1500+1500</f>
        <v>8400</v>
      </c>
      <c r="AM6" s="183"/>
    </row>
    <row r="7" spans="1:39" ht="28.5" customHeight="1" thickBot="1">
      <c r="A7" s="548"/>
      <c r="B7" s="549"/>
      <c r="C7" s="550"/>
      <c r="D7" s="188" t="s">
        <v>653</v>
      </c>
      <c r="E7" s="190">
        <f t="shared" si="0"/>
        <v>2000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>
        <v>2000</v>
      </c>
      <c r="W7" s="190"/>
      <c r="X7" s="190"/>
      <c r="Y7" s="190"/>
      <c r="Z7" s="190"/>
      <c r="AA7" s="190"/>
      <c r="AB7" s="375">
        <f t="shared" si="1"/>
        <v>2000</v>
      </c>
      <c r="AC7" s="546"/>
      <c r="AE7" s="183">
        <v>4300</v>
      </c>
      <c r="AF7" s="183">
        <f>4000</f>
        <v>4000</v>
      </c>
      <c r="AG7" s="183">
        <f>4500+2197+2000</f>
        <v>8697</v>
      </c>
      <c r="AH7" s="183"/>
      <c r="AI7" s="183"/>
      <c r="AJ7" s="183"/>
      <c r="AK7" s="183"/>
      <c r="AL7" s="183">
        <f>3000+1000+2000+1000+1500+1000+1300+1100+1000</f>
        <v>12900</v>
      </c>
      <c r="AM7" s="183"/>
    </row>
    <row r="8" spans="1:39" ht="36.75" thickBot="1">
      <c r="A8" s="548">
        <v>3</v>
      </c>
      <c r="B8" s="549" t="s">
        <v>654</v>
      </c>
      <c r="C8" s="550">
        <v>12660</v>
      </c>
      <c r="D8" s="187" t="s">
        <v>849</v>
      </c>
      <c r="E8" s="189">
        <f t="shared" si="0"/>
        <v>2000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>
        <v>2000</v>
      </c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372">
        <f t="shared" si="1"/>
        <v>2000</v>
      </c>
      <c r="AC8" s="545">
        <f>AB8+AB9+AB10+AB11</f>
        <v>12660</v>
      </c>
      <c r="AE8" s="191" t="s">
        <v>655</v>
      </c>
      <c r="AF8" s="191">
        <f aca="true" t="shared" si="2" ref="AF8:AL8">SUM(AF6:AF7)</f>
        <v>4000</v>
      </c>
      <c r="AG8" s="191">
        <f t="shared" si="2"/>
        <v>8697</v>
      </c>
      <c r="AH8" s="191">
        <f t="shared" si="2"/>
        <v>1500</v>
      </c>
      <c r="AI8" s="191">
        <f t="shared" si="2"/>
        <v>1000</v>
      </c>
      <c r="AJ8" s="191">
        <f t="shared" si="2"/>
        <v>1128</v>
      </c>
      <c r="AK8" s="191">
        <f t="shared" si="2"/>
        <v>17340</v>
      </c>
      <c r="AL8" s="191">
        <f t="shared" si="2"/>
        <v>21300</v>
      </c>
      <c r="AM8" s="191">
        <f aca="true" t="shared" si="3" ref="AM8:AM15">SUM(AF8:AL8)</f>
        <v>54965</v>
      </c>
    </row>
    <row r="9" spans="1:39" ht="25.5" customHeight="1" thickBot="1">
      <c r="A9" s="548"/>
      <c r="B9" s="549"/>
      <c r="C9" s="550"/>
      <c r="D9" s="192" t="s">
        <v>656</v>
      </c>
      <c r="E9" s="193">
        <f t="shared" si="0"/>
        <v>2000</v>
      </c>
      <c r="F9" s="193"/>
      <c r="G9" s="193"/>
      <c r="H9" s="193"/>
      <c r="I9" s="193"/>
      <c r="J9" s="193"/>
      <c r="K9" s="193"/>
      <c r="L9" s="193"/>
      <c r="M9" s="193"/>
      <c r="N9" s="193">
        <v>2000</v>
      </c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376">
        <f t="shared" si="1"/>
        <v>2000</v>
      </c>
      <c r="AC9" s="546"/>
      <c r="AE9" s="183">
        <v>6050</v>
      </c>
      <c r="AF9" s="183"/>
      <c r="AG9" s="183">
        <f>3500+17231</f>
        <v>20731</v>
      </c>
      <c r="AH9" s="183">
        <v>3700</v>
      </c>
      <c r="AI9" s="183">
        <f>5500+8500</f>
        <v>14000</v>
      </c>
      <c r="AJ9" s="183"/>
      <c r="AK9" s="183">
        <f>4000+6199+5400+6075+18200+7240+5095-200-75</f>
        <v>51934</v>
      </c>
      <c r="AL9" s="183">
        <f>4000+7000+4200+5000-7000</f>
        <v>13200</v>
      </c>
      <c r="AM9" s="183">
        <f t="shared" si="3"/>
        <v>103565</v>
      </c>
    </row>
    <row r="10" spans="1:39" ht="18.75" customHeight="1" thickBot="1">
      <c r="A10" s="548"/>
      <c r="B10" s="549"/>
      <c r="C10" s="550"/>
      <c r="D10" s="192" t="s">
        <v>850</v>
      </c>
      <c r="E10" s="193">
        <f t="shared" si="0"/>
        <v>660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>
        <v>660</v>
      </c>
      <c r="V10" s="193"/>
      <c r="W10" s="193"/>
      <c r="X10" s="193"/>
      <c r="Y10" s="193"/>
      <c r="Z10" s="193"/>
      <c r="AA10" s="193"/>
      <c r="AB10" s="376">
        <f t="shared" si="1"/>
        <v>660</v>
      </c>
      <c r="AC10" s="546"/>
      <c r="AE10" s="183">
        <v>6050</v>
      </c>
      <c r="AF10" s="183"/>
      <c r="AG10" s="183">
        <f>3500+17231</f>
        <v>20731</v>
      </c>
      <c r="AH10" s="183">
        <v>3700</v>
      </c>
      <c r="AI10" s="183">
        <f>5500+8500</f>
        <v>14000</v>
      </c>
      <c r="AJ10" s="183"/>
      <c r="AK10" s="183">
        <f>4000+6199+5400+6075+18200+7240+5095-200-75</f>
        <v>51934</v>
      </c>
      <c r="AL10" s="183">
        <f>4000+7000+4200+5000-7000</f>
        <v>13200</v>
      </c>
      <c r="AM10" s="183">
        <f t="shared" si="3"/>
        <v>103565</v>
      </c>
    </row>
    <row r="11" spans="1:39" ht="28.5" customHeight="1" thickBot="1">
      <c r="A11" s="548"/>
      <c r="B11" s="549"/>
      <c r="C11" s="550"/>
      <c r="D11" s="188" t="s">
        <v>657</v>
      </c>
      <c r="E11" s="190">
        <f t="shared" si="0"/>
        <v>8000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>
        <v>8000</v>
      </c>
      <c r="X11" s="190"/>
      <c r="Y11" s="190"/>
      <c r="Z11" s="190"/>
      <c r="AA11" s="190"/>
      <c r="AB11" s="377">
        <f t="shared" si="1"/>
        <v>8000</v>
      </c>
      <c r="AC11" s="546"/>
      <c r="AE11" s="191" t="s">
        <v>658</v>
      </c>
      <c r="AF11" s="191">
        <f aca="true" t="shared" si="4" ref="AF11:AL11">SUM(AF8:AF9)</f>
        <v>4000</v>
      </c>
      <c r="AG11" s="191">
        <f t="shared" si="4"/>
        <v>29428</v>
      </c>
      <c r="AH11" s="191">
        <f t="shared" si="4"/>
        <v>5200</v>
      </c>
      <c r="AI11" s="191">
        <f t="shared" si="4"/>
        <v>15000</v>
      </c>
      <c r="AJ11" s="191">
        <f t="shared" si="4"/>
        <v>1128</v>
      </c>
      <c r="AK11" s="191">
        <f t="shared" si="4"/>
        <v>69274</v>
      </c>
      <c r="AL11" s="191">
        <f t="shared" si="4"/>
        <v>34500</v>
      </c>
      <c r="AM11" s="191">
        <f t="shared" si="3"/>
        <v>158530</v>
      </c>
    </row>
    <row r="12" spans="1:39" ht="24.75" thickBot="1">
      <c r="A12" s="548">
        <v>3</v>
      </c>
      <c r="B12" s="549" t="s">
        <v>659</v>
      </c>
      <c r="C12" s="550">
        <v>6533</v>
      </c>
      <c r="D12" s="192" t="s">
        <v>851</v>
      </c>
      <c r="E12" s="189">
        <f t="shared" si="0"/>
        <v>2500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>
        <v>2500</v>
      </c>
      <c r="W12" s="189"/>
      <c r="X12" s="189"/>
      <c r="Y12" s="189"/>
      <c r="Z12" s="189"/>
      <c r="AA12" s="189"/>
      <c r="AB12" s="372">
        <f t="shared" si="1"/>
        <v>2500</v>
      </c>
      <c r="AC12" s="545">
        <f>AB12+AB13+AB14+AB15</f>
        <v>6533</v>
      </c>
      <c r="AE12" s="191" t="s">
        <v>655</v>
      </c>
      <c r="AF12" s="191">
        <f aca="true" t="shared" si="5" ref="AF12:AL12">SUM(AF10:AF11)</f>
        <v>4000</v>
      </c>
      <c r="AG12" s="191">
        <f t="shared" si="5"/>
        <v>50159</v>
      </c>
      <c r="AH12" s="191">
        <f t="shared" si="5"/>
        <v>8900</v>
      </c>
      <c r="AI12" s="191">
        <f t="shared" si="5"/>
        <v>29000</v>
      </c>
      <c r="AJ12" s="191">
        <f t="shared" si="5"/>
        <v>1128</v>
      </c>
      <c r="AK12" s="191">
        <f t="shared" si="5"/>
        <v>121208</v>
      </c>
      <c r="AL12" s="191">
        <f t="shared" si="5"/>
        <v>47700</v>
      </c>
      <c r="AM12" s="191">
        <f t="shared" si="3"/>
        <v>262095</v>
      </c>
    </row>
    <row r="13" spans="1:39" ht="25.5" customHeight="1" thickBot="1">
      <c r="A13" s="548"/>
      <c r="B13" s="549"/>
      <c r="C13" s="550"/>
      <c r="D13" s="192" t="s">
        <v>852</v>
      </c>
      <c r="E13" s="193">
        <f t="shared" si="0"/>
        <v>1500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>
        <v>1500</v>
      </c>
      <c r="V13" s="193"/>
      <c r="W13" s="193"/>
      <c r="X13" s="193"/>
      <c r="Y13" s="193"/>
      <c r="Z13" s="193"/>
      <c r="AA13" s="193"/>
      <c r="AB13" s="376">
        <f t="shared" si="1"/>
        <v>1500</v>
      </c>
      <c r="AC13" s="546"/>
      <c r="AE13" s="183">
        <v>6050</v>
      </c>
      <c r="AF13" s="183"/>
      <c r="AG13" s="183">
        <f>3500+17231</f>
        <v>20731</v>
      </c>
      <c r="AH13" s="183">
        <v>3700</v>
      </c>
      <c r="AI13" s="183">
        <f>5500+8500</f>
        <v>14000</v>
      </c>
      <c r="AJ13" s="183"/>
      <c r="AK13" s="183">
        <f>4000+6199+5400+6075+18200+7240+5095-200-75</f>
        <v>51934</v>
      </c>
      <c r="AL13" s="183">
        <f>4000+7000+4200+5000-7000</f>
        <v>13200</v>
      </c>
      <c r="AM13" s="183">
        <f t="shared" si="3"/>
        <v>103565</v>
      </c>
    </row>
    <row r="14" spans="1:39" ht="18.75" customHeight="1" thickBot="1">
      <c r="A14" s="548"/>
      <c r="B14" s="549"/>
      <c r="C14" s="550"/>
      <c r="D14" s="378" t="s">
        <v>853</v>
      </c>
      <c r="E14" s="193">
        <f t="shared" si="0"/>
        <v>533</v>
      </c>
      <c r="F14" s="193"/>
      <c r="G14" s="193"/>
      <c r="H14" s="193">
        <v>533</v>
      </c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376">
        <f t="shared" si="1"/>
        <v>533</v>
      </c>
      <c r="AC14" s="546"/>
      <c r="AE14" s="183">
        <v>6050</v>
      </c>
      <c r="AF14" s="183"/>
      <c r="AG14" s="183">
        <f>3500+17231</f>
        <v>20731</v>
      </c>
      <c r="AH14" s="183">
        <v>3700</v>
      </c>
      <c r="AI14" s="183">
        <f>5500+8500</f>
        <v>14000</v>
      </c>
      <c r="AJ14" s="183"/>
      <c r="AK14" s="183">
        <f>4000+6199+5400+6075+18200+7240+5095-200-75</f>
        <v>51934</v>
      </c>
      <c r="AL14" s="183">
        <f>4000+7000+4200+5000-7000</f>
        <v>13200</v>
      </c>
      <c r="AM14" s="183">
        <f t="shared" si="3"/>
        <v>103565</v>
      </c>
    </row>
    <row r="15" spans="1:39" ht="28.5" customHeight="1" thickBot="1">
      <c r="A15" s="548"/>
      <c r="B15" s="549"/>
      <c r="C15" s="550"/>
      <c r="D15" s="188" t="s">
        <v>660</v>
      </c>
      <c r="E15" s="190">
        <f t="shared" si="0"/>
        <v>2000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>
        <v>2000</v>
      </c>
      <c r="T15" s="190"/>
      <c r="U15" s="190"/>
      <c r="V15" s="190"/>
      <c r="W15" s="190"/>
      <c r="X15" s="190"/>
      <c r="Y15" s="190"/>
      <c r="Z15" s="190"/>
      <c r="AA15" s="190"/>
      <c r="AB15" s="377">
        <f t="shared" si="1"/>
        <v>2000</v>
      </c>
      <c r="AC15" s="546"/>
      <c r="AE15" s="191" t="s">
        <v>658</v>
      </c>
      <c r="AF15" s="191">
        <f aca="true" t="shared" si="6" ref="AF15:AL15">SUM(AF12:AF13)</f>
        <v>4000</v>
      </c>
      <c r="AG15" s="191">
        <f t="shared" si="6"/>
        <v>70890</v>
      </c>
      <c r="AH15" s="191">
        <f t="shared" si="6"/>
        <v>12600</v>
      </c>
      <c r="AI15" s="191">
        <f t="shared" si="6"/>
        <v>43000</v>
      </c>
      <c r="AJ15" s="191">
        <f t="shared" si="6"/>
        <v>1128</v>
      </c>
      <c r="AK15" s="191">
        <f t="shared" si="6"/>
        <v>173142</v>
      </c>
      <c r="AL15" s="191">
        <f t="shared" si="6"/>
        <v>60900</v>
      </c>
      <c r="AM15" s="191">
        <f t="shared" si="3"/>
        <v>365660</v>
      </c>
    </row>
    <row r="16" spans="1:39" ht="18" customHeight="1" thickBot="1">
      <c r="A16" s="548">
        <v>5</v>
      </c>
      <c r="B16" s="549" t="s">
        <v>661</v>
      </c>
      <c r="C16" s="550">
        <v>17525</v>
      </c>
      <c r="D16" s="187" t="s">
        <v>854</v>
      </c>
      <c r="E16" s="189">
        <f t="shared" si="0"/>
        <v>600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>
        <v>600</v>
      </c>
      <c r="V16" s="189"/>
      <c r="W16" s="189"/>
      <c r="X16" s="189"/>
      <c r="Y16" s="189"/>
      <c r="Z16" s="189"/>
      <c r="AA16" s="189"/>
      <c r="AB16" s="372">
        <f t="shared" si="1"/>
        <v>600</v>
      </c>
      <c r="AC16" s="540">
        <f>AB16+AB17+AB18+AB19+AB20</f>
        <v>17525</v>
      </c>
      <c r="AM16" s="182" t="e">
        <f>#REF!-AM11</f>
        <v>#REF!</v>
      </c>
    </row>
    <row r="17" spans="1:29" ht="18" customHeight="1" thickBot="1">
      <c r="A17" s="548"/>
      <c r="B17" s="549"/>
      <c r="C17" s="550"/>
      <c r="D17" s="192" t="s">
        <v>662</v>
      </c>
      <c r="E17" s="193">
        <f t="shared" si="0"/>
        <v>600</v>
      </c>
      <c r="F17" s="379"/>
      <c r="G17" s="193"/>
      <c r="H17" s="193"/>
      <c r="I17" s="193"/>
      <c r="J17" s="193"/>
      <c r="K17" s="193"/>
      <c r="L17" s="193"/>
      <c r="M17" s="193"/>
      <c r="N17" s="193">
        <v>600</v>
      </c>
      <c r="O17" s="193"/>
      <c r="P17" s="193"/>
      <c r="Q17" s="193"/>
      <c r="R17" s="193"/>
      <c r="S17" s="193"/>
      <c r="T17" s="193"/>
      <c r="U17" s="193"/>
      <c r="V17" s="193"/>
      <c r="W17" s="379"/>
      <c r="X17" s="193"/>
      <c r="Y17" s="193"/>
      <c r="Z17" s="193"/>
      <c r="AA17" s="193"/>
      <c r="AB17" s="380">
        <f t="shared" si="1"/>
        <v>600</v>
      </c>
      <c r="AC17" s="541"/>
    </row>
    <row r="18" spans="1:29" ht="27" customHeight="1" thickBot="1">
      <c r="A18" s="548"/>
      <c r="B18" s="549"/>
      <c r="C18" s="550"/>
      <c r="D18" s="192" t="s">
        <v>855</v>
      </c>
      <c r="E18" s="193">
        <f t="shared" si="0"/>
        <v>2000</v>
      </c>
      <c r="F18" s="381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>
        <v>2000</v>
      </c>
      <c r="W18" s="381"/>
      <c r="X18" s="193"/>
      <c r="Y18" s="193"/>
      <c r="Z18" s="193"/>
      <c r="AA18" s="193"/>
      <c r="AB18" s="380">
        <f t="shared" si="1"/>
        <v>2000</v>
      </c>
      <c r="AC18" s="541"/>
    </row>
    <row r="19" spans="1:29" ht="25.5" customHeight="1" thickBot="1">
      <c r="A19" s="548"/>
      <c r="B19" s="549"/>
      <c r="C19" s="550"/>
      <c r="D19" s="195" t="s">
        <v>856</v>
      </c>
      <c r="E19" s="193">
        <f t="shared" si="0"/>
        <v>500</v>
      </c>
      <c r="F19" s="379"/>
      <c r="G19" s="203"/>
      <c r="H19" s="203"/>
      <c r="I19" s="203"/>
      <c r="J19" s="203"/>
      <c r="K19" s="203"/>
      <c r="L19" s="203">
        <v>500</v>
      </c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379"/>
      <c r="X19" s="203"/>
      <c r="Y19" s="203"/>
      <c r="Z19" s="203"/>
      <c r="AA19" s="203"/>
      <c r="AB19" s="380">
        <f t="shared" si="1"/>
        <v>500</v>
      </c>
      <c r="AC19" s="541"/>
    </row>
    <row r="20" spans="1:29" ht="29.25" customHeight="1" thickBot="1">
      <c r="A20" s="548"/>
      <c r="B20" s="549"/>
      <c r="C20" s="550"/>
      <c r="D20" s="196" t="s">
        <v>857</v>
      </c>
      <c r="E20" s="190">
        <f t="shared" si="0"/>
        <v>13825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>
        <v>13825</v>
      </c>
      <c r="T20" s="190"/>
      <c r="U20" s="190"/>
      <c r="V20" s="190"/>
      <c r="W20" s="190"/>
      <c r="X20" s="190"/>
      <c r="Y20" s="190"/>
      <c r="Z20" s="190"/>
      <c r="AA20" s="190"/>
      <c r="AB20" s="382">
        <f t="shared" si="1"/>
        <v>13825</v>
      </c>
      <c r="AC20" s="542"/>
    </row>
    <row r="21" spans="1:29" ht="23.25" customHeight="1" thickBot="1">
      <c r="A21" s="548">
        <v>6</v>
      </c>
      <c r="B21" s="549" t="s">
        <v>664</v>
      </c>
      <c r="C21" s="550">
        <v>11601</v>
      </c>
      <c r="D21" s="187" t="s">
        <v>858</v>
      </c>
      <c r="E21" s="189">
        <f t="shared" si="0"/>
        <v>601</v>
      </c>
      <c r="F21" s="189"/>
      <c r="G21" s="189"/>
      <c r="H21" s="189"/>
      <c r="I21" s="189"/>
      <c r="J21" s="189">
        <v>601</v>
      </c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372">
        <f t="shared" si="1"/>
        <v>601</v>
      </c>
      <c r="AC21" s="540">
        <f>AB21+AB22+AB23</f>
        <v>11601</v>
      </c>
    </row>
    <row r="22" spans="1:29" ht="27" customHeight="1" thickBot="1">
      <c r="A22" s="548"/>
      <c r="B22" s="549"/>
      <c r="C22" s="550"/>
      <c r="D22" s="192" t="s">
        <v>859</v>
      </c>
      <c r="E22" s="193">
        <f t="shared" si="0"/>
        <v>4000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>
        <v>1500</v>
      </c>
      <c r="V22" s="193">
        <v>2500</v>
      </c>
      <c r="W22" s="193"/>
      <c r="X22" s="193"/>
      <c r="Y22" s="193"/>
      <c r="Z22" s="193"/>
      <c r="AA22" s="193"/>
      <c r="AB22" s="380">
        <f t="shared" si="1"/>
        <v>4000</v>
      </c>
      <c r="AC22" s="541"/>
    </row>
    <row r="23" spans="1:29" ht="30" customHeight="1" thickBot="1">
      <c r="A23" s="551"/>
      <c r="B23" s="552"/>
      <c r="C23" s="553"/>
      <c r="D23" s="199" t="s">
        <v>665</v>
      </c>
      <c r="E23" s="200">
        <f t="shared" si="0"/>
        <v>7000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>
        <v>7000</v>
      </c>
      <c r="T23" s="200"/>
      <c r="U23" s="200"/>
      <c r="V23" s="200"/>
      <c r="W23" s="200"/>
      <c r="X23" s="200"/>
      <c r="Y23" s="200"/>
      <c r="Z23" s="200"/>
      <c r="AA23" s="200"/>
      <c r="AB23" s="377">
        <f t="shared" si="1"/>
        <v>7000</v>
      </c>
      <c r="AC23" s="542"/>
    </row>
    <row r="24" spans="1:29" ht="27.75" customHeight="1" thickBot="1">
      <c r="A24" s="383">
        <v>7</v>
      </c>
      <c r="B24" s="384" t="s">
        <v>666</v>
      </c>
      <c r="C24" s="385">
        <v>7704</v>
      </c>
      <c r="D24" s="386" t="s">
        <v>860</v>
      </c>
      <c r="E24" s="385">
        <f t="shared" si="0"/>
        <v>5000</v>
      </c>
      <c r="F24" s="385">
        <v>5000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7">
        <f t="shared" si="1"/>
        <v>5000</v>
      </c>
      <c r="AC24" s="388">
        <f>AB24</f>
        <v>5000</v>
      </c>
    </row>
    <row r="25" spans="1:29" ht="26.25" customHeight="1" thickBot="1">
      <c r="A25" s="383">
        <v>8</v>
      </c>
      <c r="B25" s="384" t="s">
        <v>667</v>
      </c>
      <c r="C25" s="385">
        <v>10520</v>
      </c>
      <c r="D25" s="386" t="s">
        <v>848</v>
      </c>
      <c r="E25" s="385">
        <f t="shared" si="0"/>
        <v>9000</v>
      </c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>
        <v>9000</v>
      </c>
      <c r="X25" s="385"/>
      <c r="Y25" s="385"/>
      <c r="Z25" s="385"/>
      <c r="AA25" s="385"/>
      <c r="AB25" s="387">
        <f t="shared" si="1"/>
        <v>9000</v>
      </c>
      <c r="AC25" s="388">
        <f>AB25</f>
        <v>9000</v>
      </c>
    </row>
    <row r="26" spans="1:29" ht="26.25" customHeight="1" thickBot="1">
      <c r="A26" s="554">
        <v>9</v>
      </c>
      <c r="B26" s="556" t="s">
        <v>668</v>
      </c>
      <c r="C26" s="558">
        <v>22526</v>
      </c>
      <c r="D26" s="192" t="s">
        <v>861</v>
      </c>
      <c r="E26" s="203">
        <f t="shared" si="0"/>
        <v>6500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>
        <v>6500</v>
      </c>
      <c r="V26" s="203"/>
      <c r="W26" s="203"/>
      <c r="X26" s="203"/>
      <c r="Y26" s="203"/>
      <c r="Z26" s="203"/>
      <c r="AA26" s="203"/>
      <c r="AB26" s="376">
        <f t="shared" si="1"/>
        <v>6500</v>
      </c>
      <c r="AC26" s="540">
        <f>AB26+AB27+AB28+AB29+AB30</f>
        <v>22526</v>
      </c>
    </row>
    <row r="27" spans="1:29" ht="24.75" customHeight="1" thickBot="1">
      <c r="A27" s="554"/>
      <c r="B27" s="556"/>
      <c r="C27" s="558"/>
      <c r="D27" s="192" t="s">
        <v>862</v>
      </c>
      <c r="E27" s="193">
        <f t="shared" si="0"/>
        <v>1000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>
        <v>1000</v>
      </c>
      <c r="Y27" s="193"/>
      <c r="Z27" s="193"/>
      <c r="AA27" s="193"/>
      <c r="AB27" s="376">
        <f t="shared" si="1"/>
        <v>1000</v>
      </c>
      <c r="AC27" s="541"/>
    </row>
    <row r="28" spans="1:29" ht="19.5" customHeight="1" thickBot="1">
      <c r="A28" s="554"/>
      <c r="B28" s="556"/>
      <c r="C28" s="558"/>
      <c r="D28" s="192" t="s">
        <v>863</v>
      </c>
      <c r="E28" s="193">
        <f t="shared" si="0"/>
        <v>1000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>
        <v>1000</v>
      </c>
      <c r="S28" s="193"/>
      <c r="T28" s="193"/>
      <c r="U28" s="193"/>
      <c r="V28" s="193"/>
      <c r="W28" s="193"/>
      <c r="X28" s="193"/>
      <c r="Y28" s="193"/>
      <c r="Z28" s="193"/>
      <c r="AA28" s="193"/>
      <c r="AB28" s="380">
        <f t="shared" si="1"/>
        <v>1000</v>
      </c>
      <c r="AC28" s="541"/>
    </row>
    <row r="29" spans="1:29" ht="24.75" thickBot="1">
      <c r="A29" s="554"/>
      <c r="B29" s="556"/>
      <c r="C29" s="558"/>
      <c r="D29" s="192" t="s">
        <v>864</v>
      </c>
      <c r="E29" s="193">
        <f t="shared" si="0"/>
        <v>2500</v>
      </c>
      <c r="F29" s="193"/>
      <c r="G29" s="193"/>
      <c r="H29" s="193"/>
      <c r="I29" s="193"/>
      <c r="J29" s="193"/>
      <c r="K29" s="193">
        <v>2500</v>
      </c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380">
        <f t="shared" si="1"/>
        <v>2500</v>
      </c>
      <c r="AC29" s="541"/>
    </row>
    <row r="30" spans="1:29" ht="24.75" customHeight="1" thickBot="1">
      <c r="A30" s="555"/>
      <c r="B30" s="557"/>
      <c r="C30" s="559"/>
      <c r="D30" s="196" t="s">
        <v>669</v>
      </c>
      <c r="E30" s="201">
        <f t="shared" si="0"/>
        <v>11526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>
        <v>11526</v>
      </c>
      <c r="T30" s="190"/>
      <c r="U30" s="190"/>
      <c r="V30" s="190"/>
      <c r="W30" s="190"/>
      <c r="X30" s="190"/>
      <c r="Y30" s="190"/>
      <c r="Z30" s="190"/>
      <c r="AA30" s="190"/>
      <c r="AB30" s="375">
        <f t="shared" si="1"/>
        <v>11526</v>
      </c>
      <c r="AC30" s="542"/>
    </row>
    <row r="31" spans="1:39" ht="21.75" customHeight="1" thickBot="1">
      <c r="A31" s="548">
        <v>10</v>
      </c>
      <c r="B31" s="549" t="s">
        <v>670</v>
      </c>
      <c r="C31" s="550">
        <v>7839</v>
      </c>
      <c r="D31" s="389" t="s">
        <v>865</v>
      </c>
      <c r="E31" s="189">
        <f t="shared" si="0"/>
        <v>5539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>
        <v>5539</v>
      </c>
      <c r="S31" s="189"/>
      <c r="T31" s="189"/>
      <c r="U31" s="189"/>
      <c r="V31" s="189"/>
      <c r="W31" s="189"/>
      <c r="X31" s="189"/>
      <c r="Y31" s="189"/>
      <c r="Z31" s="189"/>
      <c r="AA31" s="189"/>
      <c r="AB31" s="372">
        <f t="shared" si="1"/>
        <v>5539</v>
      </c>
      <c r="AC31" s="545">
        <f>AB31+AB32+AB33</f>
        <v>7839</v>
      </c>
      <c r="AE31" s="191" t="s">
        <v>655</v>
      </c>
      <c r="AF31" s="191">
        <f aca="true" t="shared" si="7" ref="AF31:AL31">SUM(AF29:AF30)</f>
        <v>0</v>
      </c>
      <c r="AG31" s="191">
        <f t="shared" si="7"/>
        <v>0</v>
      </c>
      <c r="AH31" s="191">
        <f t="shared" si="7"/>
        <v>0</v>
      </c>
      <c r="AI31" s="191">
        <f t="shared" si="7"/>
        <v>0</v>
      </c>
      <c r="AJ31" s="191">
        <f t="shared" si="7"/>
        <v>0</v>
      </c>
      <c r="AK31" s="191">
        <f t="shared" si="7"/>
        <v>0</v>
      </c>
      <c r="AL31" s="191">
        <f t="shared" si="7"/>
        <v>0</v>
      </c>
      <c r="AM31" s="191">
        <f>SUM(AF31:AL31)</f>
        <v>0</v>
      </c>
    </row>
    <row r="32" spans="1:39" ht="25.5" customHeight="1" thickBot="1">
      <c r="A32" s="548"/>
      <c r="B32" s="549"/>
      <c r="C32" s="550"/>
      <c r="D32" s="378" t="s">
        <v>866</v>
      </c>
      <c r="E32" s="193">
        <f t="shared" si="0"/>
        <v>1300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>
        <v>1300</v>
      </c>
      <c r="W32" s="193"/>
      <c r="X32" s="193"/>
      <c r="Y32" s="193"/>
      <c r="Z32" s="193"/>
      <c r="AA32" s="193"/>
      <c r="AB32" s="376">
        <f t="shared" si="1"/>
        <v>1300</v>
      </c>
      <c r="AC32" s="546"/>
      <c r="AE32" s="183">
        <v>6050</v>
      </c>
      <c r="AF32" s="183"/>
      <c r="AG32" s="183">
        <f>3500+17231</f>
        <v>20731</v>
      </c>
      <c r="AH32" s="183">
        <v>3700</v>
      </c>
      <c r="AI32" s="183">
        <f>5500+8500</f>
        <v>14000</v>
      </c>
      <c r="AJ32" s="183"/>
      <c r="AK32" s="183">
        <f>4000+6199+5400+6075+18200+7240+5095-200-75</f>
        <v>51934</v>
      </c>
      <c r="AL32" s="183">
        <f>4000+7000+4200+5000-7000</f>
        <v>13200</v>
      </c>
      <c r="AM32" s="183">
        <f>SUM(AF32:AL32)</f>
        <v>103565</v>
      </c>
    </row>
    <row r="33" spans="1:39" ht="28.5" customHeight="1" thickBot="1">
      <c r="A33" s="548"/>
      <c r="B33" s="549"/>
      <c r="C33" s="550"/>
      <c r="D33" s="188" t="s">
        <v>867</v>
      </c>
      <c r="E33" s="190">
        <f t="shared" si="0"/>
        <v>1000</v>
      </c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>
        <v>1000</v>
      </c>
      <c r="V33" s="190"/>
      <c r="W33" s="190"/>
      <c r="X33" s="190"/>
      <c r="Y33" s="190"/>
      <c r="Z33" s="190"/>
      <c r="AA33" s="190"/>
      <c r="AB33" s="377">
        <f t="shared" si="1"/>
        <v>1000</v>
      </c>
      <c r="AC33" s="546"/>
      <c r="AE33" s="191" t="s">
        <v>658</v>
      </c>
      <c r="AF33" s="191">
        <f aca="true" t="shared" si="8" ref="AF33:AL33">SUM(AF31:AF32)</f>
        <v>0</v>
      </c>
      <c r="AG33" s="191">
        <f t="shared" si="8"/>
        <v>20731</v>
      </c>
      <c r="AH33" s="191">
        <f t="shared" si="8"/>
        <v>3700</v>
      </c>
      <c r="AI33" s="191">
        <f t="shared" si="8"/>
        <v>14000</v>
      </c>
      <c r="AJ33" s="191">
        <f t="shared" si="8"/>
        <v>0</v>
      </c>
      <c r="AK33" s="191">
        <f t="shared" si="8"/>
        <v>51934</v>
      </c>
      <c r="AL33" s="191">
        <f t="shared" si="8"/>
        <v>13200</v>
      </c>
      <c r="AM33" s="191">
        <f>SUM(AF33:AL33)</f>
        <v>103565</v>
      </c>
    </row>
    <row r="34" spans="1:29" ht="24" customHeight="1" thickBot="1">
      <c r="A34" s="548">
        <v>11</v>
      </c>
      <c r="B34" s="561" t="s">
        <v>671</v>
      </c>
      <c r="C34" s="550">
        <v>22526</v>
      </c>
      <c r="D34" s="192" t="s">
        <v>868</v>
      </c>
      <c r="E34" s="189">
        <f t="shared" si="0"/>
        <v>5000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>
        <v>5000</v>
      </c>
      <c r="S34" s="189"/>
      <c r="T34" s="189"/>
      <c r="U34" s="189"/>
      <c r="V34" s="189"/>
      <c r="W34" s="189"/>
      <c r="X34" s="189"/>
      <c r="Y34" s="189"/>
      <c r="Z34" s="189"/>
      <c r="AA34" s="189"/>
      <c r="AB34" s="372">
        <f t="shared" si="1"/>
        <v>5000</v>
      </c>
      <c r="AC34" s="540">
        <f>AB34+AB35+AB36+AB37+AB38+AB39+AB40</f>
        <v>22526</v>
      </c>
    </row>
    <row r="35" spans="1:29" ht="19.5" customHeight="1" thickBot="1">
      <c r="A35" s="548"/>
      <c r="B35" s="561"/>
      <c r="C35" s="550"/>
      <c r="D35" s="202" t="s">
        <v>672</v>
      </c>
      <c r="E35" s="203">
        <f t="shared" si="0"/>
        <v>2000</v>
      </c>
      <c r="F35" s="203"/>
      <c r="G35" s="203"/>
      <c r="H35" s="203"/>
      <c r="I35" s="203"/>
      <c r="J35" s="203"/>
      <c r="K35" s="203">
        <v>2000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380">
        <f>SUM(F35:Z35)</f>
        <v>2000</v>
      </c>
      <c r="AC35" s="541"/>
    </row>
    <row r="36" spans="1:29" ht="19.5" customHeight="1" thickBot="1">
      <c r="A36" s="548"/>
      <c r="B36" s="561"/>
      <c r="C36" s="550"/>
      <c r="D36" s="192" t="s">
        <v>869</v>
      </c>
      <c r="E36" s="193">
        <f t="shared" si="0"/>
        <v>1500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>
        <v>1500</v>
      </c>
      <c r="V36" s="193"/>
      <c r="W36" s="193"/>
      <c r="X36" s="193"/>
      <c r="Y36" s="193"/>
      <c r="Z36" s="193"/>
      <c r="AA36" s="193"/>
      <c r="AB36" s="380">
        <f>SUM(F36:Z36)</f>
        <v>1500</v>
      </c>
      <c r="AC36" s="541"/>
    </row>
    <row r="37" spans="1:29" ht="24.75" thickBot="1">
      <c r="A37" s="548"/>
      <c r="B37" s="561"/>
      <c r="C37" s="550"/>
      <c r="D37" s="192" t="s">
        <v>870</v>
      </c>
      <c r="E37" s="193">
        <f t="shared" si="0"/>
        <v>2000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>
        <v>2000</v>
      </c>
      <c r="V37" s="193"/>
      <c r="W37" s="193"/>
      <c r="X37" s="193"/>
      <c r="Y37" s="193"/>
      <c r="Z37" s="193"/>
      <c r="AA37" s="193"/>
      <c r="AB37" s="380">
        <f>SUM(F37:Z37)</f>
        <v>2000</v>
      </c>
      <c r="AC37" s="541"/>
    </row>
    <row r="38" spans="1:29" ht="24.75" thickBot="1">
      <c r="A38" s="548"/>
      <c r="B38" s="561"/>
      <c r="C38" s="550"/>
      <c r="D38" s="192" t="s">
        <v>871</v>
      </c>
      <c r="E38" s="193">
        <f t="shared" si="0"/>
        <v>1500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>
        <v>1500</v>
      </c>
      <c r="S38" s="193"/>
      <c r="T38" s="193"/>
      <c r="U38" s="193"/>
      <c r="V38" s="193"/>
      <c r="W38" s="193"/>
      <c r="X38" s="193"/>
      <c r="Y38" s="193"/>
      <c r="Z38" s="193"/>
      <c r="AA38" s="193"/>
      <c r="AB38" s="380">
        <f>SUM(F38:Z38)</f>
        <v>1500</v>
      </c>
      <c r="AC38" s="541"/>
    </row>
    <row r="39" spans="1:29" ht="24.75" thickBot="1">
      <c r="A39" s="548"/>
      <c r="B39" s="561"/>
      <c r="C39" s="550"/>
      <c r="D39" s="192" t="s">
        <v>872</v>
      </c>
      <c r="E39" s="193">
        <f t="shared" si="0"/>
        <v>526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>
        <v>526</v>
      </c>
      <c r="AA39" s="193"/>
      <c r="AB39" s="380">
        <f>SUM(F39:Z39)</f>
        <v>526</v>
      </c>
      <c r="AC39" s="541"/>
    </row>
    <row r="40" spans="1:29" ht="26.25" customHeight="1" thickBot="1">
      <c r="A40" s="548"/>
      <c r="B40" s="561"/>
      <c r="C40" s="550"/>
      <c r="D40" s="196" t="s">
        <v>873</v>
      </c>
      <c r="E40" s="201">
        <f t="shared" si="0"/>
        <v>10000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>
        <v>10000</v>
      </c>
      <c r="T40" s="190"/>
      <c r="U40" s="190"/>
      <c r="V40" s="190"/>
      <c r="W40" s="190"/>
      <c r="X40" s="190"/>
      <c r="Y40" s="190"/>
      <c r="Z40" s="190"/>
      <c r="AA40" s="190"/>
      <c r="AB40" s="375">
        <f>SUM(F40:X40)</f>
        <v>10000</v>
      </c>
      <c r="AC40" s="542"/>
    </row>
    <row r="41" spans="1:29" ht="24.75" thickBot="1">
      <c r="A41" s="548">
        <v>12</v>
      </c>
      <c r="B41" s="549" t="s">
        <v>673</v>
      </c>
      <c r="C41" s="550">
        <v>15656</v>
      </c>
      <c r="D41" s="192" t="s">
        <v>663</v>
      </c>
      <c r="E41" s="189">
        <f t="shared" si="0"/>
        <v>4000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>
        <v>4000</v>
      </c>
      <c r="V41" s="189"/>
      <c r="W41" s="189"/>
      <c r="X41" s="189"/>
      <c r="Y41" s="189"/>
      <c r="Z41" s="189"/>
      <c r="AA41" s="189"/>
      <c r="AB41" s="372">
        <f>SUM(F41:X41)</f>
        <v>4000</v>
      </c>
      <c r="AC41" s="540">
        <f>SUM(AB41:AB45)</f>
        <v>15656</v>
      </c>
    </row>
    <row r="42" spans="1:29" ht="26.25" customHeight="1" thickBot="1">
      <c r="A42" s="548"/>
      <c r="B42" s="549"/>
      <c r="C42" s="550"/>
      <c r="D42" s="192" t="s">
        <v>852</v>
      </c>
      <c r="E42" s="193">
        <f t="shared" si="0"/>
        <v>5000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>
        <v>5000</v>
      </c>
      <c r="X42" s="193"/>
      <c r="Y42" s="193"/>
      <c r="Z42" s="193"/>
      <c r="AA42" s="193"/>
      <c r="AB42" s="380">
        <f>SUM(F42:X42)</f>
        <v>5000</v>
      </c>
      <c r="AC42" s="543"/>
    </row>
    <row r="43" spans="1:29" ht="24.75" thickBot="1">
      <c r="A43" s="548"/>
      <c r="B43" s="549"/>
      <c r="C43" s="550"/>
      <c r="D43" s="378" t="s">
        <v>874</v>
      </c>
      <c r="E43" s="193">
        <f t="shared" si="0"/>
        <v>1000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>
        <v>1000</v>
      </c>
      <c r="W43" s="193"/>
      <c r="X43" s="193"/>
      <c r="Y43" s="193"/>
      <c r="Z43" s="193"/>
      <c r="AA43" s="193"/>
      <c r="AB43" s="380">
        <f>SUM(F43:X43)</f>
        <v>1000</v>
      </c>
      <c r="AC43" s="543"/>
    </row>
    <row r="44" spans="1:29" ht="24.75" thickBot="1">
      <c r="A44" s="548"/>
      <c r="B44" s="549"/>
      <c r="C44" s="550"/>
      <c r="D44" s="192" t="s">
        <v>875</v>
      </c>
      <c r="E44" s="193">
        <f t="shared" si="0"/>
        <v>1656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>
        <v>1656</v>
      </c>
      <c r="AB44" s="380">
        <f>SUM(F44:AA44)</f>
        <v>1656</v>
      </c>
      <c r="AC44" s="543"/>
    </row>
    <row r="45" spans="1:29" ht="28.5" customHeight="1" thickBot="1">
      <c r="A45" s="548"/>
      <c r="B45" s="549"/>
      <c r="C45" s="550"/>
      <c r="D45" s="188" t="s">
        <v>876</v>
      </c>
      <c r="E45" s="190">
        <f t="shared" si="0"/>
        <v>4000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>
        <v>4000</v>
      </c>
      <c r="Z45" s="190"/>
      <c r="AA45" s="190"/>
      <c r="AB45" s="380">
        <f>SUM(F45:AA45)</f>
        <v>4000</v>
      </c>
      <c r="AC45" s="544"/>
    </row>
    <row r="46" spans="1:29" ht="20.25" customHeight="1" thickBot="1">
      <c r="A46" s="371">
        <v>13</v>
      </c>
      <c r="B46" s="185" t="s">
        <v>674</v>
      </c>
      <c r="C46" s="186">
        <v>5406</v>
      </c>
      <c r="D46" s="194" t="s">
        <v>877</v>
      </c>
      <c r="E46" s="186">
        <f t="shared" si="0"/>
        <v>5406</v>
      </c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>
        <v>5406</v>
      </c>
      <c r="S46" s="186"/>
      <c r="T46" s="186"/>
      <c r="U46" s="186"/>
      <c r="V46" s="186"/>
      <c r="W46" s="186"/>
      <c r="X46" s="186"/>
      <c r="Y46" s="186"/>
      <c r="Z46" s="186"/>
      <c r="AA46" s="186"/>
      <c r="AB46" s="387">
        <f aca="true" t="shared" si="9" ref="AB46:AB52">SUM(F46:X46)</f>
        <v>5406</v>
      </c>
      <c r="AC46" s="388">
        <f>AB46</f>
        <v>5406</v>
      </c>
    </row>
    <row r="47" spans="1:29" ht="24.75" thickBot="1">
      <c r="A47" s="548">
        <v>14</v>
      </c>
      <c r="B47" s="549" t="s">
        <v>675</v>
      </c>
      <c r="C47" s="550">
        <v>19733</v>
      </c>
      <c r="D47" s="192" t="s">
        <v>859</v>
      </c>
      <c r="E47" s="189">
        <f t="shared" si="0"/>
        <v>4500</v>
      </c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>
        <v>1000</v>
      </c>
      <c r="V47" s="189">
        <v>3500</v>
      </c>
      <c r="W47" s="189"/>
      <c r="X47" s="189"/>
      <c r="Y47" s="189"/>
      <c r="Z47" s="189"/>
      <c r="AA47" s="189"/>
      <c r="AB47" s="372">
        <f t="shared" si="9"/>
        <v>4500</v>
      </c>
      <c r="AC47" s="540">
        <f>SUM(AB47:AB52)</f>
        <v>19733</v>
      </c>
    </row>
    <row r="48" spans="1:29" ht="21" customHeight="1" thickBot="1">
      <c r="A48" s="548"/>
      <c r="B48" s="549"/>
      <c r="C48" s="550"/>
      <c r="D48" s="378" t="s">
        <v>662</v>
      </c>
      <c r="E48" s="193">
        <f t="shared" si="0"/>
        <v>2333</v>
      </c>
      <c r="F48" s="193"/>
      <c r="G48" s="193"/>
      <c r="H48" s="193"/>
      <c r="I48" s="193"/>
      <c r="J48" s="193"/>
      <c r="K48" s="193"/>
      <c r="L48" s="193"/>
      <c r="M48" s="193">
        <v>2333</v>
      </c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380">
        <f t="shared" si="9"/>
        <v>2333</v>
      </c>
      <c r="AC48" s="541"/>
    </row>
    <row r="49" spans="1:29" ht="24" customHeight="1" thickBot="1">
      <c r="A49" s="548"/>
      <c r="B49" s="549"/>
      <c r="C49" s="550"/>
      <c r="D49" s="202" t="s">
        <v>854</v>
      </c>
      <c r="E49" s="193">
        <f t="shared" si="0"/>
        <v>900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>
        <v>900</v>
      </c>
      <c r="V49" s="193"/>
      <c r="W49" s="193"/>
      <c r="X49" s="193"/>
      <c r="Y49" s="193"/>
      <c r="Z49" s="193"/>
      <c r="AA49" s="193"/>
      <c r="AB49" s="380">
        <f t="shared" si="9"/>
        <v>900</v>
      </c>
      <c r="AC49" s="541"/>
    </row>
    <row r="50" spans="1:29" ht="18" customHeight="1" thickBot="1">
      <c r="A50" s="548"/>
      <c r="B50" s="549"/>
      <c r="C50" s="550"/>
      <c r="D50" s="192" t="s">
        <v>878</v>
      </c>
      <c r="E50" s="193">
        <f t="shared" si="0"/>
        <v>11000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>
        <v>11000</v>
      </c>
      <c r="S50" s="193"/>
      <c r="T50" s="193"/>
      <c r="U50" s="193"/>
      <c r="V50" s="193"/>
      <c r="W50" s="193"/>
      <c r="X50" s="193"/>
      <c r="Y50" s="193"/>
      <c r="Z50" s="193"/>
      <c r="AA50" s="193"/>
      <c r="AB50" s="380">
        <f t="shared" si="9"/>
        <v>11000</v>
      </c>
      <c r="AC50" s="541"/>
    </row>
    <row r="51" spans="1:29" ht="24.75" customHeight="1" thickBot="1">
      <c r="A51" s="548"/>
      <c r="B51" s="549"/>
      <c r="C51" s="550"/>
      <c r="D51" s="195" t="s">
        <v>856</v>
      </c>
      <c r="E51" s="193">
        <f t="shared" si="0"/>
        <v>500</v>
      </c>
      <c r="F51" s="193"/>
      <c r="G51" s="193"/>
      <c r="H51" s="193"/>
      <c r="I51" s="193"/>
      <c r="J51" s="193"/>
      <c r="K51" s="193"/>
      <c r="L51" s="193">
        <v>500</v>
      </c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380">
        <f t="shared" si="9"/>
        <v>500</v>
      </c>
      <c r="AC51" s="541"/>
    </row>
    <row r="52" spans="1:29" ht="27" customHeight="1" thickBot="1">
      <c r="A52" s="548"/>
      <c r="B52" s="549"/>
      <c r="C52" s="550"/>
      <c r="D52" s="196" t="s">
        <v>879</v>
      </c>
      <c r="E52" s="390">
        <f t="shared" si="0"/>
        <v>500</v>
      </c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>
        <v>500</v>
      </c>
      <c r="U52" s="190"/>
      <c r="V52" s="190"/>
      <c r="W52" s="190"/>
      <c r="X52" s="190"/>
      <c r="Y52" s="190"/>
      <c r="Z52" s="190"/>
      <c r="AA52" s="190"/>
      <c r="AB52" s="377">
        <f t="shared" si="9"/>
        <v>500</v>
      </c>
      <c r="AC52" s="542"/>
    </row>
    <row r="53" spans="1:29" ht="12.75" customHeight="1" thickBot="1">
      <c r="A53" s="565" t="s">
        <v>676</v>
      </c>
      <c r="B53" s="566"/>
      <c r="C53" s="550">
        <f>SUM(C5:C52)</f>
        <v>173435</v>
      </c>
      <c r="D53" s="570" t="s">
        <v>677</v>
      </c>
      <c r="E53" s="560">
        <f>E52+E51+E50+E49+E48+E47+E46+E45+E44+E43+E42+E41+E40+E39+E38+E37+E36+E35+E34+E33+E32+E31+E30+E29+E28+E27+E26+E25+E24+E23+E22+E21+E20+E19+E18+E17+E16+E15+E14+E13+E12+E11+E10+E9+E8+E7+E6+E5</f>
        <v>168662</v>
      </c>
      <c r="F53" s="562">
        <f aca="true" t="shared" si="10" ref="F53:AB53">SUM(F5:F52)</f>
        <v>5000</v>
      </c>
      <c r="G53" s="538">
        <f t="shared" si="10"/>
        <v>0</v>
      </c>
      <c r="H53" s="538">
        <f t="shared" si="10"/>
        <v>533</v>
      </c>
      <c r="I53" s="538">
        <f t="shared" si="10"/>
        <v>6157</v>
      </c>
      <c r="J53" s="538">
        <f t="shared" si="10"/>
        <v>601</v>
      </c>
      <c r="K53" s="538">
        <f t="shared" si="10"/>
        <v>4500</v>
      </c>
      <c r="L53" s="538">
        <f t="shared" si="10"/>
        <v>1000</v>
      </c>
      <c r="M53" s="538">
        <f t="shared" si="10"/>
        <v>2333</v>
      </c>
      <c r="N53" s="538">
        <f t="shared" si="10"/>
        <v>2600</v>
      </c>
      <c r="O53" s="538">
        <f t="shared" si="10"/>
        <v>0</v>
      </c>
      <c r="P53" s="538">
        <f t="shared" si="10"/>
        <v>0</v>
      </c>
      <c r="Q53" s="538">
        <f t="shared" si="10"/>
        <v>2000</v>
      </c>
      <c r="R53" s="538">
        <f t="shared" si="10"/>
        <v>29445</v>
      </c>
      <c r="S53" s="538">
        <f t="shared" si="10"/>
        <v>44351</v>
      </c>
      <c r="T53" s="538">
        <f t="shared" si="10"/>
        <v>500</v>
      </c>
      <c r="U53" s="538">
        <f t="shared" si="10"/>
        <v>21160</v>
      </c>
      <c r="V53" s="538">
        <f t="shared" si="10"/>
        <v>14800</v>
      </c>
      <c r="W53" s="538">
        <f t="shared" si="10"/>
        <v>26500</v>
      </c>
      <c r="X53" s="538">
        <f t="shared" si="10"/>
        <v>1000</v>
      </c>
      <c r="Y53" s="538">
        <f t="shared" si="10"/>
        <v>4000</v>
      </c>
      <c r="Z53" s="538">
        <f t="shared" si="10"/>
        <v>526</v>
      </c>
      <c r="AA53" s="538">
        <f t="shared" si="10"/>
        <v>1656</v>
      </c>
      <c r="AB53" s="573">
        <f t="shared" si="10"/>
        <v>168662</v>
      </c>
      <c r="AC53" s="540">
        <f>AC47+AC46+AC41+AC34+AC31+AC26+AC25+AC24+AC21+AC16+AC12+AC8+AC6+AC5</f>
        <v>168662</v>
      </c>
    </row>
    <row r="54" spans="1:29" ht="22.5" customHeight="1" thickBot="1">
      <c r="A54" s="567"/>
      <c r="B54" s="568"/>
      <c r="C54" s="569"/>
      <c r="D54" s="571"/>
      <c r="E54" s="547"/>
      <c r="F54" s="563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  <c r="AB54" s="574"/>
      <c r="AC54" s="547"/>
    </row>
    <row r="55" spans="1:2" ht="12.75">
      <c r="A55" s="206"/>
      <c r="B55" s="206"/>
    </row>
    <row r="56" spans="1:28" ht="12.75" customHeight="1">
      <c r="A56" s="564" t="s">
        <v>678</v>
      </c>
      <c r="B56" s="564"/>
      <c r="C56" s="564"/>
      <c r="D56" s="564"/>
      <c r="E56" s="564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</row>
    <row r="57" spans="1:28" ht="16.5" customHeight="1">
      <c r="A57" s="564"/>
      <c r="B57" s="564"/>
      <c r="C57" s="564"/>
      <c r="D57" s="564"/>
      <c r="E57" s="564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8"/>
    </row>
    <row r="58" ht="13.5" thickBot="1"/>
    <row r="59" spans="1:28" s="211" customFormat="1" ht="18.75" customHeight="1" thickBot="1">
      <c r="A59" s="209" t="s">
        <v>508</v>
      </c>
      <c r="B59" s="209" t="s">
        <v>1</v>
      </c>
      <c r="C59" s="209" t="s">
        <v>2</v>
      </c>
      <c r="D59" s="209" t="s">
        <v>680</v>
      </c>
      <c r="E59" s="209" t="s">
        <v>679</v>
      </c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</row>
    <row r="60" spans="1:28" s="211" customFormat="1" ht="18.75" customHeight="1">
      <c r="A60" s="212">
        <v>1</v>
      </c>
      <c r="B60" s="213" t="s">
        <v>12</v>
      </c>
      <c r="C60" s="213" t="s">
        <v>256</v>
      </c>
      <c r="D60" s="203"/>
      <c r="E60" s="203">
        <f>F53</f>
        <v>5000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</row>
    <row r="61" spans="1:28" s="211" customFormat="1" ht="18.75" customHeight="1">
      <c r="A61" s="215">
        <v>2</v>
      </c>
      <c r="B61" s="392" t="s">
        <v>28</v>
      </c>
      <c r="C61" s="215">
        <v>60016</v>
      </c>
      <c r="D61" s="193">
        <f>I53</f>
        <v>6157</v>
      </c>
      <c r="E61" s="203">
        <f>H53</f>
        <v>533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</row>
    <row r="62" spans="1:28" s="211" customFormat="1" ht="18.75" customHeight="1">
      <c r="A62" s="215">
        <v>3</v>
      </c>
      <c r="B62" s="392" t="s">
        <v>50</v>
      </c>
      <c r="C62" s="215">
        <v>75095</v>
      </c>
      <c r="D62" s="193"/>
      <c r="E62" s="203">
        <f>J53</f>
        <v>601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</row>
    <row r="63" spans="1:28" s="211" customFormat="1" ht="18.75" customHeight="1">
      <c r="A63" s="215">
        <v>4</v>
      </c>
      <c r="B63" s="392" t="s">
        <v>73</v>
      </c>
      <c r="C63" s="215">
        <v>75412</v>
      </c>
      <c r="D63" s="193"/>
      <c r="E63" s="203">
        <f>K53</f>
        <v>4500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</row>
    <row r="64" spans="1:28" s="211" customFormat="1" ht="18.75" customHeight="1">
      <c r="A64" s="215">
        <v>5</v>
      </c>
      <c r="B64" s="392" t="s">
        <v>155</v>
      </c>
      <c r="C64" s="215">
        <v>80113</v>
      </c>
      <c r="D64" s="193"/>
      <c r="E64" s="203">
        <f>L53</f>
        <v>1000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</row>
    <row r="65" spans="1:28" s="211" customFormat="1" ht="18.75" customHeight="1">
      <c r="A65" s="215">
        <v>6</v>
      </c>
      <c r="B65" s="392" t="s">
        <v>197</v>
      </c>
      <c r="C65" s="215">
        <v>90004</v>
      </c>
      <c r="D65" s="193"/>
      <c r="E65" s="203">
        <f>M53+N53</f>
        <v>4933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</row>
    <row r="66" spans="1:28" s="211" customFormat="1" ht="18.75" customHeight="1">
      <c r="A66" s="215">
        <v>7</v>
      </c>
      <c r="B66" s="391"/>
      <c r="C66" s="215">
        <v>90015</v>
      </c>
      <c r="D66" s="193"/>
      <c r="E66" s="203">
        <f>Q53</f>
        <v>2000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</row>
    <row r="67" spans="1:28" s="211" customFormat="1" ht="18.75" customHeight="1">
      <c r="A67" s="215">
        <v>8</v>
      </c>
      <c r="B67" s="392" t="s">
        <v>208</v>
      </c>
      <c r="C67" s="215">
        <v>92109</v>
      </c>
      <c r="D67" s="193">
        <f>S53</f>
        <v>44351</v>
      </c>
      <c r="E67" s="203">
        <f>R53</f>
        <v>29445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</row>
    <row r="68" spans="1:28" s="211" customFormat="1" ht="18.75" customHeight="1">
      <c r="A68" s="215">
        <v>9</v>
      </c>
      <c r="B68" s="392"/>
      <c r="C68" s="215">
        <v>92116</v>
      </c>
      <c r="D68" s="193"/>
      <c r="E68" s="203">
        <f>T53</f>
        <v>500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</row>
    <row r="69" spans="1:28" s="211" customFormat="1" ht="18.75" customHeight="1">
      <c r="A69" s="215">
        <v>10</v>
      </c>
      <c r="B69" s="391"/>
      <c r="C69" s="215">
        <v>92195</v>
      </c>
      <c r="D69" s="193">
        <f>W53</f>
        <v>26500</v>
      </c>
      <c r="E69" s="203">
        <f>U53+V53</f>
        <v>35960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</row>
    <row r="70" spans="1:28" s="211" customFormat="1" ht="18.75" customHeight="1">
      <c r="A70" s="215">
        <v>11</v>
      </c>
      <c r="B70" s="392" t="s">
        <v>480</v>
      </c>
      <c r="C70" s="215">
        <v>92601</v>
      </c>
      <c r="D70" s="193">
        <f>Y53</f>
        <v>4000</v>
      </c>
      <c r="E70" s="203">
        <f>X53</f>
        <v>1000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</row>
    <row r="71" spans="1:28" s="211" customFormat="1" ht="18.75" customHeight="1" thickBot="1">
      <c r="A71" s="215">
        <v>12</v>
      </c>
      <c r="B71" s="394"/>
      <c r="C71" s="393">
        <v>92605</v>
      </c>
      <c r="D71" s="390"/>
      <c r="E71" s="200">
        <f>Z53+AA53</f>
        <v>2182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</row>
    <row r="72" spans="1:29" s="211" customFormat="1" ht="18.75" customHeight="1" thickBot="1">
      <c r="A72" s="383"/>
      <c r="B72" s="395" t="s">
        <v>681</v>
      </c>
      <c r="C72" s="395"/>
      <c r="D72" s="396">
        <f>SUM(D60:D71)</f>
        <v>81008</v>
      </c>
      <c r="E72" s="397">
        <f>SUM(E60:E71)</f>
        <v>87654</v>
      </c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16"/>
    </row>
  </sheetData>
  <mergeCells count="70">
    <mergeCell ref="A2:E2"/>
    <mergeCell ref="X53:X54"/>
    <mergeCell ref="AB53:AB54"/>
    <mergeCell ref="G53:G54"/>
    <mergeCell ref="S53:S54"/>
    <mergeCell ref="U53:U54"/>
    <mergeCell ref="V53:V54"/>
    <mergeCell ref="W53:W54"/>
    <mergeCell ref="Q53:Q54"/>
    <mergeCell ref="T53:T54"/>
    <mergeCell ref="R53:R54"/>
    <mergeCell ref="A56:E57"/>
    <mergeCell ref="A53:B54"/>
    <mergeCell ref="C53:C54"/>
    <mergeCell ref="D53:D54"/>
    <mergeCell ref="K53:K54"/>
    <mergeCell ref="N53:N54"/>
    <mergeCell ref="A34:A40"/>
    <mergeCell ref="B34:B40"/>
    <mergeCell ref="C34:C40"/>
    <mergeCell ref="I53:I54"/>
    <mergeCell ref="A41:A45"/>
    <mergeCell ref="B41:B45"/>
    <mergeCell ref="C47:C52"/>
    <mergeCell ref="F53:F54"/>
    <mergeCell ref="H53:H54"/>
    <mergeCell ref="A47:A52"/>
    <mergeCell ref="A26:A30"/>
    <mergeCell ref="B26:B30"/>
    <mergeCell ref="C26:C30"/>
    <mergeCell ref="M53:M54"/>
    <mergeCell ref="E53:E54"/>
    <mergeCell ref="A31:A33"/>
    <mergeCell ref="B31:B33"/>
    <mergeCell ref="C31:C33"/>
    <mergeCell ref="L53:L54"/>
    <mergeCell ref="C41:C45"/>
    <mergeCell ref="B47:B52"/>
    <mergeCell ref="P53:P54"/>
    <mergeCell ref="A16:A20"/>
    <mergeCell ref="B16:B20"/>
    <mergeCell ref="C16:C20"/>
    <mergeCell ref="O53:O54"/>
    <mergeCell ref="A21:A23"/>
    <mergeCell ref="J53:J54"/>
    <mergeCell ref="B21:B23"/>
    <mergeCell ref="C21:C23"/>
    <mergeCell ref="A12:A15"/>
    <mergeCell ref="B12:B15"/>
    <mergeCell ref="C12:C15"/>
    <mergeCell ref="A6:A7"/>
    <mergeCell ref="B6:B7"/>
    <mergeCell ref="C6:C7"/>
    <mergeCell ref="A8:A11"/>
    <mergeCell ref="B8:B11"/>
    <mergeCell ref="C8:C11"/>
    <mergeCell ref="Y53:Y54"/>
    <mergeCell ref="AC6:AC7"/>
    <mergeCell ref="AC8:AC11"/>
    <mergeCell ref="AC12:AC15"/>
    <mergeCell ref="AC47:AC52"/>
    <mergeCell ref="AC53:AC54"/>
    <mergeCell ref="AC16:AC20"/>
    <mergeCell ref="AC21:AC23"/>
    <mergeCell ref="AC26:AC30"/>
    <mergeCell ref="AC31:AC33"/>
    <mergeCell ref="Z53:Z54"/>
    <mergeCell ref="AC34:AC40"/>
    <mergeCell ref="AC41:AC45"/>
    <mergeCell ref="AA53:AA54"/>
  </mergeCells>
  <printOptions horizontalCentered="1"/>
  <pageMargins left="0.5118110236220472" right="0.5118110236220472" top="0.7480314960629921" bottom="0.5511811023622047" header="0.15748031496062992" footer="0.15748031496062992"/>
  <pageSetup fitToHeight="2" fitToWidth="1" horizontalDpi="600" verticalDpi="600" orientation="portrait" paperSize="9" scale="92" r:id="rId1"/>
  <headerFooter alignWithMargins="0">
    <oddHeader xml:space="preserve">&amp;R&amp;"Arial CE,Pogrubiony"&amp;8Załącznik Nr &amp;A&amp;"Arial CE,Standardowy"
do Uchwały Nr
Rady Gminy Miłkowice
z dnia 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zoomScale="90" zoomScaleNormal="90" workbookViewId="0" topLeftCell="A1">
      <selection activeCell="A1" sqref="A1:H13"/>
    </sheetView>
  </sheetViews>
  <sheetFormatPr defaultColWidth="9.00390625" defaultRowHeight="12.75"/>
  <cols>
    <col min="1" max="1" width="5.125" style="143" customWidth="1"/>
    <col min="2" max="2" width="8.25390625" style="143" customWidth="1"/>
    <col min="3" max="3" width="13.375" style="143" customWidth="1"/>
    <col min="4" max="4" width="13.875" style="143" customWidth="1"/>
    <col min="5" max="5" width="12.75390625" style="143" customWidth="1"/>
    <col min="6" max="6" width="14.625" style="0" customWidth="1"/>
    <col min="7" max="7" width="12.375" style="0" customWidth="1"/>
    <col min="8" max="8" width="14.875" style="0" customWidth="1"/>
    <col min="9" max="16384" width="8.625" style="0" customWidth="1"/>
  </cols>
  <sheetData>
    <row r="1" spans="1:8" ht="48.75" customHeight="1">
      <c r="A1" s="576" t="s">
        <v>682</v>
      </c>
      <c r="B1" s="576"/>
      <c r="C1" s="576"/>
      <c r="D1" s="576"/>
      <c r="E1" s="576"/>
      <c r="F1" s="576"/>
      <c r="G1" s="576"/>
      <c r="H1" s="576"/>
    </row>
    <row r="2" ht="12.75">
      <c r="H2" s="217" t="s">
        <v>507</v>
      </c>
    </row>
    <row r="3" spans="1:8" s="218" customFormat="1" ht="20.25" customHeight="1">
      <c r="A3" s="529" t="s">
        <v>1</v>
      </c>
      <c r="B3" s="529" t="s">
        <v>2</v>
      </c>
      <c r="C3" s="530" t="s">
        <v>683</v>
      </c>
      <c r="D3" s="530" t="s">
        <v>684</v>
      </c>
      <c r="E3" s="530" t="s">
        <v>223</v>
      </c>
      <c r="F3" s="530"/>
      <c r="G3" s="530"/>
      <c r="H3" s="530"/>
    </row>
    <row r="4" spans="1:8" s="218" customFormat="1" ht="20.25" customHeight="1">
      <c r="A4" s="529"/>
      <c r="B4" s="529"/>
      <c r="C4" s="530"/>
      <c r="D4" s="530"/>
      <c r="E4" s="530" t="s">
        <v>685</v>
      </c>
      <c r="F4" s="530" t="s">
        <v>226</v>
      </c>
      <c r="G4" s="530"/>
      <c r="H4" s="530" t="s">
        <v>686</v>
      </c>
    </row>
    <row r="5" spans="1:8" s="218" customFormat="1" ht="65.25" customHeight="1">
      <c r="A5" s="529"/>
      <c r="B5" s="529"/>
      <c r="C5" s="530"/>
      <c r="D5" s="530"/>
      <c r="E5" s="530"/>
      <c r="F5" s="151" t="s">
        <v>687</v>
      </c>
      <c r="G5" s="151" t="s">
        <v>688</v>
      </c>
      <c r="H5" s="530"/>
    </row>
    <row r="6" spans="1:8" ht="9" customHeight="1">
      <c r="A6" s="219">
        <v>1</v>
      </c>
      <c r="B6" s="219">
        <v>2</v>
      </c>
      <c r="C6" s="219">
        <v>3</v>
      </c>
      <c r="D6" s="219">
        <v>4</v>
      </c>
      <c r="E6" s="219">
        <v>5</v>
      </c>
      <c r="F6" s="219">
        <v>6</v>
      </c>
      <c r="G6" s="219">
        <v>7</v>
      </c>
      <c r="H6" s="219">
        <v>8</v>
      </c>
    </row>
    <row r="7" spans="1:8" ht="19.5" customHeight="1">
      <c r="A7" s="220">
        <v>750</v>
      </c>
      <c r="B7" s="220">
        <v>75011</v>
      </c>
      <c r="C7" s="221">
        <v>69255</v>
      </c>
      <c r="D7" s="222">
        <v>69255</v>
      </c>
      <c r="E7" s="221">
        <v>69255</v>
      </c>
      <c r="F7" s="221">
        <v>69255</v>
      </c>
      <c r="G7" s="221"/>
      <c r="H7" s="221"/>
    </row>
    <row r="8" spans="1:8" ht="19.5" customHeight="1">
      <c r="A8" s="223">
        <v>751</v>
      </c>
      <c r="B8" s="223">
        <v>75101</v>
      </c>
      <c r="C8" s="224">
        <v>1070</v>
      </c>
      <c r="D8" s="224">
        <v>1070</v>
      </c>
      <c r="E8" s="224">
        <v>1070</v>
      </c>
      <c r="F8" s="224">
        <v>1070</v>
      </c>
      <c r="G8" s="224"/>
      <c r="H8" s="224"/>
    </row>
    <row r="9" spans="1:8" ht="19.5" customHeight="1">
      <c r="A9" s="223">
        <v>752</v>
      </c>
      <c r="B9" s="223">
        <v>75212</v>
      </c>
      <c r="C9" s="224">
        <v>200</v>
      </c>
      <c r="D9" s="224">
        <f>E9+H9</f>
        <v>200</v>
      </c>
      <c r="E9" s="224">
        <v>200</v>
      </c>
      <c r="F9" s="224"/>
      <c r="G9" s="224"/>
      <c r="H9" s="224"/>
    </row>
    <row r="10" spans="1:8" ht="19.5" customHeight="1">
      <c r="A10" s="223">
        <v>754</v>
      </c>
      <c r="B10" s="223">
        <v>75414</v>
      </c>
      <c r="C10" s="224">
        <v>1000</v>
      </c>
      <c r="D10" s="224">
        <f>E10+H10</f>
        <v>1000</v>
      </c>
      <c r="E10" s="224">
        <v>1000</v>
      </c>
      <c r="F10" s="224"/>
      <c r="G10" s="224"/>
      <c r="H10" s="224"/>
    </row>
    <row r="11" spans="1:8" ht="19.5" customHeight="1">
      <c r="A11" s="223">
        <v>852</v>
      </c>
      <c r="B11" s="223">
        <v>85212</v>
      </c>
      <c r="C11" s="224">
        <v>1534000</v>
      </c>
      <c r="D11" s="224">
        <f>C11</f>
        <v>1534000</v>
      </c>
      <c r="E11" s="224">
        <f>D11</f>
        <v>1534000</v>
      </c>
      <c r="F11" s="224">
        <v>41119</v>
      </c>
      <c r="G11" s="224">
        <v>1487980</v>
      </c>
      <c r="H11" s="224"/>
    </row>
    <row r="12" spans="1:8" ht="19.5" customHeight="1">
      <c r="A12" s="223">
        <v>852</v>
      </c>
      <c r="B12" s="223">
        <v>85213</v>
      </c>
      <c r="C12" s="224">
        <v>1300</v>
      </c>
      <c r="D12" s="224">
        <v>1300</v>
      </c>
      <c r="E12" s="224">
        <v>1300</v>
      </c>
      <c r="F12" s="224"/>
      <c r="G12" s="224"/>
      <c r="H12" s="224"/>
    </row>
    <row r="13" spans="1:8" ht="19.5" customHeight="1">
      <c r="A13" s="575" t="s">
        <v>689</v>
      </c>
      <c r="B13" s="575"/>
      <c r="C13" s="225">
        <f aca="true" t="shared" si="0" ref="C13:H13">SUM(C7:C12)</f>
        <v>1606825</v>
      </c>
      <c r="D13" s="225">
        <f t="shared" si="0"/>
        <v>1606825</v>
      </c>
      <c r="E13" s="225">
        <f t="shared" si="0"/>
        <v>1606825</v>
      </c>
      <c r="F13" s="225">
        <f t="shared" si="0"/>
        <v>111444</v>
      </c>
      <c r="G13" s="225">
        <f t="shared" si="0"/>
        <v>1487980</v>
      </c>
      <c r="H13" s="225">
        <f t="shared" si="0"/>
        <v>0</v>
      </c>
    </row>
    <row r="15" ht="12.75">
      <c r="A15" s="226"/>
    </row>
    <row r="16" ht="12.75">
      <c r="B16" s="171"/>
    </row>
  </sheetData>
  <mergeCells count="10">
    <mergeCell ref="A13:B13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874015748031497" top="1.13" bottom="1.062992125984252" header="0.4330708661417323" footer="0.7874015748031497"/>
  <pageSetup horizontalDpi="600" verticalDpi="600" orientation="landscape" paperSize="9" r:id="rId1"/>
  <headerFooter alignWithMargins="0">
    <oddHeader>&amp;R&amp;"Arial CE,Pogrubiony"&amp;8Załącznik Nr &amp;A
&amp;"Arial CE,Standardowy"do Uchwały Nr
Rady Gminy Miłkowice
z dnia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RowColHeaders="0" zoomScale="90" zoomScaleNormal="90" workbookViewId="0" topLeftCell="A1">
      <selection activeCell="B16" sqref="B16"/>
    </sheetView>
  </sheetViews>
  <sheetFormatPr defaultColWidth="9.00390625" defaultRowHeight="12.75"/>
  <cols>
    <col min="1" max="1" width="6.875" style="143" customWidth="1"/>
    <col min="2" max="2" width="8.375" style="143" customWidth="1"/>
    <col min="3" max="3" width="6.125" style="143" customWidth="1"/>
    <col min="4" max="4" width="36.625" style="143" customWidth="1"/>
    <col min="5" max="5" width="12.25390625" style="143" customWidth="1"/>
    <col min="6" max="70" width="8.625" style="0" customWidth="1"/>
    <col min="71" max="255" width="8.625" style="143" customWidth="1"/>
    <col min="256" max="16384" width="7.375" style="0" customWidth="1"/>
  </cols>
  <sheetData>
    <row r="1" spans="1:5" ht="45" customHeight="1">
      <c r="A1" s="576" t="s">
        <v>690</v>
      </c>
      <c r="B1" s="576"/>
      <c r="C1" s="576"/>
      <c r="D1" s="576"/>
      <c r="E1" s="576"/>
    </row>
    <row r="2" spans="1:5" ht="15.75">
      <c r="A2" s="227"/>
      <c r="B2" s="227"/>
      <c r="C2" s="227"/>
      <c r="D2" s="227"/>
      <c r="E2" s="227"/>
    </row>
    <row r="3" spans="1:5" ht="13.5" customHeight="1">
      <c r="A3" s="167"/>
      <c r="B3" s="167"/>
      <c r="C3" s="167"/>
      <c r="D3" s="167"/>
      <c r="E3" s="228" t="s">
        <v>507</v>
      </c>
    </row>
    <row r="4" spans="1:5" ht="20.25" customHeight="1">
      <c r="A4" s="529" t="s">
        <v>1</v>
      </c>
      <c r="B4" s="529" t="s">
        <v>2</v>
      </c>
      <c r="C4" s="529" t="s">
        <v>691</v>
      </c>
      <c r="D4" s="529" t="s">
        <v>692</v>
      </c>
      <c r="E4" s="530" t="s">
        <v>693</v>
      </c>
    </row>
    <row r="5" spans="1:5" ht="18" customHeight="1">
      <c r="A5" s="529"/>
      <c r="B5" s="529"/>
      <c r="C5" s="529"/>
      <c r="D5" s="529"/>
      <c r="E5" s="530"/>
    </row>
    <row r="6" spans="1:5" ht="69" customHeight="1">
      <c r="A6" s="529"/>
      <c r="B6" s="529"/>
      <c r="C6" s="529"/>
      <c r="D6" s="529"/>
      <c r="E6" s="530"/>
    </row>
    <row r="7" spans="1:5" ht="8.25" customHeight="1">
      <c r="A7" s="219">
        <v>1</v>
      </c>
      <c r="B7" s="219">
        <v>2</v>
      </c>
      <c r="C7" s="219">
        <v>3</v>
      </c>
      <c r="D7" s="219"/>
      <c r="E7" s="219">
        <v>5</v>
      </c>
    </row>
    <row r="8" spans="1:5" ht="23.25" customHeight="1">
      <c r="A8" s="229">
        <v>750</v>
      </c>
      <c r="B8" s="229">
        <v>75011</v>
      </c>
      <c r="C8" s="230" t="s">
        <v>43</v>
      </c>
      <c r="D8" s="231" t="s">
        <v>44</v>
      </c>
      <c r="E8" s="224">
        <v>1000</v>
      </c>
    </row>
    <row r="9" spans="1:5" ht="20.25" customHeight="1">
      <c r="A9" s="229">
        <v>852</v>
      </c>
      <c r="B9" s="229">
        <v>85212</v>
      </c>
      <c r="C9" s="230" t="s">
        <v>26</v>
      </c>
      <c r="D9" s="231" t="s">
        <v>27</v>
      </c>
      <c r="E9" s="224">
        <v>1000</v>
      </c>
    </row>
    <row r="10" spans="1:5" ht="40.5" customHeight="1">
      <c r="A10" s="229">
        <v>852</v>
      </c>
      <c r="B10" s="229">
        <v>85212</v>
      </c>
      <c r="C10" s="230" t="s">
        <v>694</v>
      </c>
      <c r="D10" s="232" t="s">
        <v>695</v>
      </c>
      <c r="E10" s="224">
        <v>10000</v>
      </c>
    </row>
    <row r="11" spans="1:5" ht="20.25" customHeight="1">
      <c r="A11" s="233"/>
      <c r="B11" s="233"/>
      <c r="C11" s="233"/>
      <c r="D11" s="233"/>
      <c r="E11" s="234"/>
    </row>
    <row r="12" spans="1:5" ht="24.75" customHeight="1">
      <c r="A12" s="575" t="s">
        <v>689</v>
      </c>
      <c r="B12" s="575"/>
      <c r="C12" s="575"/>
      <c r="D12" s="575"/>
      <c r="E12" s="235">
        <f>SUM(E8:E11)</f>
        <v>12000</v>
      </c>
    </row>
    <row r="14" ht="12.75">
      <c r="A14" s="226"/>
    </row>
    <row r="15" ht="12.75">
      <c r="B15" s="171"/>
    </row>
  </sheetData>
  <mergeCells count="7">
    <mergeCell ref="A12:D12"/>
    <mergeCell ref="A1:E1"/>
    <mergeCell ref="A4:A6"/>
    <mergeCell ref="B4:B6"/>
    <mergeCell ref="C4:C6"/>
    <mergeCell ref="D4:D6"/>
    <mergeCell ref="E4:E6"/>
  </mergeCells>
  <printOptions horizontalCentered="1"/>
  <pageMargins left="0.7874015748031497" right="0.7874015748031497" top="1.42" bottom="1.062992125984252" header="0.6" footer="0.7874015748031497"/>
  <pageSetup horizontalDpi="600" verticalDpi="600" orientation="portrait" paperSize="9" r:id="rId1"/>
  <headerFooter alignWithMargins="0">
    <oddHeader>&amp;R&amp;"Arial CE,Pogrubiony"&amp;8Załącznik Nr &amp;A&amp;"Arial CE,Standardowy"
do Uchwały Nr
Rady Gminy Miłkowice
z dnia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"/>
  <sheetViews>
    <sheetView showRowColHeaders="0" zoomScale="90" zoomScaleNormal="90" workbookViewId="0" topLeftCell="A1">
      <selection activeCell="A2" sqref="A2"/>
    </sheetView>
  </sheetViews>
  <sheetFormatPr defaultColWidth="9.00390625" defaultRowHeight="12.75"/>
  <cols>
    <col min="1" max="1" width="6.875" style="143" customWidth="1"/>
    <col min="2" max="2" width="8.375" style="143" customWidth="1"/>
    <col min="3" max="3" width="29.25390625" style="143" customWidth="1"/>
    <col min="4" max="4" width="9.125" style="143" customWidth="1"/>
    <col min="5" max="5" width="9.625" style="143" customWidth="1"/>
    <col min="6" max="6" width="10.125" style="143" customWidth="1"/>
    <col min="7" max="7" width="14.75390625" style="0" customWidth="1"/>
    <col min="8" max="8" width="9.75390625" style="0" customWidth="1"/>
    <col min="9" max="9" width="11.00390625" style="0" customWidth="1"/>
    <col min="10" max="78" width="8.625" style="0" customWidth="1"/>
    <col min="79" max="16384" width="8.625" style="143" customWidth="1"/>
  </cols>
  <sheetData>
    <row r="1" spans="1:9" ht="45" customHeight="1">
      <c r="A1" s="576" t="s">
        <v>880</v>
      </c>
      <c r="B1" s="576"/>
      <c r="C1" s="576"/>
      <c r="D1" s="576"/>
      <c r="E1" s="576"/>
      <c r="F1" s="576"/>
      <c r="G1" s="576"/>
      <c r="H1" s="576"/>
      <c r="I1" s="576"/>
    </row>
    <row r="3" ht="12.75">
      <c r="I3" s="228" t="s">
        <v>507</v>
      </c>
    </row>
    <row r="4" spans="1:78" ht="20.25" customHeight="1">
      <c r="A4" s="529" t="s">
        <v>1</v>
      </c>
      <c r="B4" s="529" t="s">
        <v>2</v>
      </c>
      <c r="C4" s="529" t="s">
        <v>692</v>
      </c>
      <c r="D4" s="530" t="s">
        <v>696</v>
      </c>
      <c r="E4" s="530" t="s">
        <v>684</v>
      </c>
      <c r="F4" s="530" t="s">
        <v>223</v>
      </c>
      <c r="G4" s="530"/>
      <c r="H4" s="530"/>
      <c r="I4" s="530"/>
      <c r="BW4" s="143"/>
      <c r="BX4" s="143"/>
      <c r="BY4" s="143"/>
      <c r="BZ4" s="143"/>
    </row>
    <row r="5" spans="1:78" ht="18" customHeight="1">
      <c r="A5" s="529"/>
      <c r="B5" s="529"/>
      <c r="C5" s="529"/>
      <c r="D5" s="530"/>
      <c r="E5" s="530"/>
      <c r="F5" s="530" t="s">
        <v>685</v>
      </c>
      <c r="G5" s="530"/>
      <c r="H5" s="530"/>
      <c r="I5" s="530" t="s">
        <v>686</v>
      </c>
      <c r="BW5" s="143"/>
      <c r="BX5" s="143"/>
      <c r="BY5" s="143"/>
      <c r="BZ5" s="143"/>
    </row>
    <row r="6" spans="1:78" ht="69" customHeight="1">
      <c r="A6" s="529"/>
      <c r="B6" s="529"/>
      <c r="C6" s="529"/>
      <c r="D6" s="530"/>
      <c r="E6" s="530"/>
      <c r="F6" s="530"/>
      <c r="G6" s="151" t="s">
        <v>687</v>
      </c>
      <c r="H6" s="151" t="s">
        <v>697</v>
      </c>
      <c r="I6" s="530"/>
      <c r="BW6" s="143"/>
      <c r="BX6" s="143"/>
      <c r="BY6" s="143"/>
      <c r="BZ6" s="143"/>
    </row>
    <row r="7" spans="1:78" ht="8.25" customHeight="1">
      <c r="A7" s="219">
        <v>1</v>
      </c>
      <c r="B7" s="219">
        <v>2</v>
      </c>
      <c r="C7" s="219">
        <v>3</v>
      </c>
      <c r="D7" s="219">
        <v>4</v>
      </c>
      <c r="E7" s="219">
        <v>5</v>
      </c>
      <c r="F7" s="219">
        <v>6</v>
      </c>
      <c r="G7" s="219">
        <v>7</v>
      </c>
      <c r="H7" s="219">
        <v>8</v>
      </c>
      <c r="I7" s="219">
        <v>9</v>
      </c>
      <c r="BW7" s="143"/>
      <c r="BX7" s="143"/>
      <c r="BY7" s="143"/>
      <c r="BZ7" s="143"/>
    </row>
    <row r="8" spans="1:78" ht="24.75" customHeight="1">
      <c r="A8" s="577" t="s">
        <v>698</v>
      </c>
      <c r="B8" s="577"/>
      <c r="C8" s="577"/>
      <c r="D8" s="235">
        <f>SUM(D9)</f>
        <v>68500</v>
      </c>
      <c r="E8" s="225"/>
      <c r="F8" s="225"/>
      <c r="G8" s="225"/>
      <c r="H8" s="225"/>
      <c r="I8" s="225"/>
      <c r="BW8" s="143"/>
      <c r="BX8" s="143"/>
      <c r="BY8" s="143"/>
      <c r="BZ8" s="143"/>
    </row>
    <row r="9" spans="1:78" ht="51">
      <c r="A9" s="236">
        <v>756</v>
      </c>
      <c r="B9" s="236">
        <v>75618</v>
      </c>
      <c r="C9" s="237" t="s">
        <v>123</v>
      </c>
      <c r="D9" s="225">
        <v>68500</v>
      </c>
      <c r="E9" s="225"/>
      <c r="F9" s="225"/>
      <c r="G9" s="225"/>
      <c r="H9" s="225"/>
      <c r="I9" s="225"/>
      <c r="BW9" s="143"/>
      <c r="BX9" s="143"/>
      <c r="BY9" s="143"/>
      <c r="BZ9" s="143"/>
    </row>
    <row r="10" spans="1:78" ht="24.75" customHeight="1">
      <c r="A10" s="577" t="s">
        <v>699</v>
      </c>
      <c r="B10" s="577"/>
      <c r="C10" s="577"/>
      <c r="D10" s="235"/>
      <c r="E10" s="235">
        <f>SUM(E11:E12)</f>
        <v>68500</v>
      </c>
      <c r="F10" s="235">
        <f>SUM(F11:F12)</f>
        <v>67850</v>
      </c>
      <c r="G10" s="235">
        <f>SUM(G11:G12)</f>
        <v>13350</v>
      </c>
      <c r="H10" s="235">
        <f>SUM(H11:H12)</f>
        <v>32000</v>
      </c>
      <c r="I10" s="235">
        <f>SUM(I11:I12)</f>
        <v>0</v>
      </c>
      <c r="BW10" s="143"/>
      <c r="BX10" s="143"/>
      <c r="BY10" s="143"/>
      <c r="BZ10" s="143"/>
    </row>
    <row r="11" spans="1:78" ht="21.75" customHeight="1">
      <c r="A11" s="229">
        <v>851</v>
      </c>
      <c r="B11" s="229">
        <v>85153</v>
      </c>
      <c r="C11" s="223" t="s">
        <v>700</v>
      </c>
      <c r="D11" s="224"/>
      <c r="E11" s="224">
        <v>2650</v>
      </c>
      <c r="F11" s="224">
        <v>2000</v>
      </c>
      <c r="G11" s="224"/>
      <c r="H11" s="224">
        <v>2000</v>
      </c>
      <c r="I11" s="224"/>
      <c r="BW11" s="143"/>
      <c r="BX11" s="143"/>
      <c r="BY11" s="143"/>
      <c r="BZ11" s="143"/>
    </row>
    <row r="12" spans="1:78" ht="21.75" customHeight="1">
      <c r="A12" s="229">
        <v>851</v>
      </c>
      <c r="B12" s="229">
        <v>85154</v>
      </c>
      <c r="C12" s="223" t="s">
        <v>396</v>
      </c>
      <c r="D12" s="224"/>
      <c r="E12" s="224">
        <v>65850</v>
      </c>
      <c r="F12" s="224">
        <v>65850</v>
      </c>
      <c r="G12" s="224">
        <v>13350</v>
      </c>
      <c r="H12" s="224">
        <v>30000</v>
      </c>
      <c r="I12" s="224"/>
      <c r="BW12" s="143"/>
      <c r="BX12" s="143"/>
      <c r="BY12" s="143"/>
      <c r="BZ12" s="143"/>
    </row>
    <row r="15" spans="1:256" ht="12.75">
      <c r="A15" s="226"/>
      <c r="B15" s="171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mergeCells count="12">
    <mergeCell ref="G5:H5"/>
    <mergeCell ref="I5:I6"/>
    <mergeCell ref="A8:C8"/>
    <mergeCell ref="A10:C10"/>
    <mergeCell ref="A1:I1"/>
    <mergeCell ref="A4:A6"/>
    <mergeCell ref="B4:B6"/>
    <mergeCell ref="C4:C6"/>
    <mergeCell ref="D4:D6"/>
    <mergeCell ref="E4:E6"/>
    <mergeCell ref="F4:I4"/>
    <mergeCell ref="F5:F6"/>
  </mergeCells>
  <printOptions horizontalCentered="1"/>
  <pageMargins left="0.7874015748031497" right="0.7874015748031497" top="1.062992125984252" bottom="1.062992125984252" header="0.43" footer="0.7874015748031497"/>
  <pageSetup horizontalDpi="600" verticalDpi="600" orientation="landscape" paperSize="9" r:id="rId1"/>
  <headerFooter alignWithMargins="0">
    <oddHeader xml:space="preserve">&amp;R&amp;"Arial CE,Pogrubiony"&amp;8Załącznik Nr &amp;A&amp;"Arial CE,Standardowy"
do Uchwały Nr
Rady Gminy Miłkowice
z dnia 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170"/>
  <sheetViews>
    <sheetView tabSelected="1" zoomScale="90" zoomScaleNormal="90" workbookViewId="0" topLeftCell="A13">
      <selection activeCell="H10" sqref="H10"/>
    </sheetView>
  </sheetViews>
  <sheetFormatPr defaultColWidth="9.00390625" defaultRowHeight="12.75"/>
  <cols>
    <col min="1" max="1" width="14.625" style="238" customWidth="1"/>
    <col min="2" max="2" width="49.375" style="238" customWidth="1"/>
    <col min="3" max="3" width="18.00390625" style="238" customWidth="1"/>
    <col min="4" max="4" width="15.375" style="238" customWidth="1"/>
    <col min="5" max="16384" width="8.625" style="238" customWidth="1"/>
  </cols>
  <sheetData>
    <row r="1" ht="4.5" customHeight="1"/>
    <row r="2" spans="1:3" ht="15.75">
      <c r="A2" s="578" t="s">
        <v>701</v>
      </c>
      <c r="B2" s="578"/>
      <c r="C2" s="578"/>
    </row>
    <row r="3" spans="1:3" ht="33" customHeight="1">
      <c r="A3" s="579" t="s">
        <v>881</v>
      </c>
      <c r="B3" s="579"/>
      <c r="C3" s="579"/>
    </row>
    <row r="4" ht="6.75" customHeight="1"/>
    <row r="5" spans="1:3" ht="16.5" customHeight="1">
      <c r="A5" s="580" t="s">
        <v>702</v>
      </c>
      <c r="B5" s="580"/>
      <c r="C5" s="580"/>
    </row>
    <row r="6" spans="1:3" ht="16.5" customHeight="1">
      <c r="A6" s="239" t="s">
        <v>703</v>
      </c>
      <c r="B6" s="240" t="s">
        <v>704</v>
      </c>
      <c r="C6" s="241">
        <v>-590500</v>
      </c>
    </row>
    <row r="7" spans="1:4" ht="18.75" customHeight="1">
      <c r="A7" s="242" t="s">
        <v>705</v>
      </c>
      <c r="B7" s="243" t="s">
        <v>895</v>
      </c>
      <c r="C7" s="244">
        <v>930592.66</v>
      </c>
      <c r="D7" s="245"/>
    </row>
    <row r="8" spans="1:3" ht="16.5" customHeight="1">
      <c r="A8" s="246" t="s">
        <v>896</v>
      </c>
      <c r="B8" s="247" t="s">
        <v>44</v>
      </c>
      <c r="C8" s="248">
        <v>12300</v>
      </c>
    </row>
    <row r="9" spans="1:3" ht="51">
      <c r="A9" s="246" t="s">
        <v>706</v>
      </c>
      <c r="B9" s="247" t="s">
        <v>20</v>
      </c>
      <c r="C9" s="248">
        <v>110000</v>
      </c>
    </row>
    <row r="10" spans="1:3" ht="16.5" customHeight="1">
      <c r="A10" s="246" t="s">
        <v>707</v>
      </c>
      <c r="B10" s="247" t="s">
        <v>194</v>
      </c>
      <c r="C10" s="248">
        <v>1800000</v>
      </c>
    </row>
    <row r="11" spans="1:4" ht="16.5" customHeight="1">
      <c r="A11" s="246" t="s">
        <v>897</v>
      </c>
      <c r="B11" s="247" t="s">
        <v>48</v>
      </c>
      <c r="C11" s="248">
        <v>30000</v>
      </c>
      <c r="D11" s="245">
        <f>D13+C6</f>
        <v>2292392.66</v>
      </c>
    </row>
    <row r="12" spans="1:4" ht="16.5" customHeight="1">
      <c r="A12" s="249"/>
      <c r="B12" s="250" t="s">
        <v>708</v>
      </c>
      <c r="C12" s="244"/>
      <c r="D12" s="245"/>
    </row>
    <row r="13" spans="1:4" ht="16.5" customHeight="1">
      <c r="A13" s="581" t="s">
        <v>645</v>
      </c>
      <c r="B13" s="582"/>
      <c r="C13" s="610">
        <f>SUM(C6:C12)</f>
        <v>2292392.66</v>
      </c>
      <c r="D13" s="245">
        <f>SUM(C7:C11)</f>
        <v>2882892.66</v>
      </c>
    </row>
    <row r="14" spans="1:3" ht="9.75" customHeight="1">
      <c r="A14" s="446"/>
      <c r="B14" s="251"/>
      <c r="C14" s="447"/>
    </row>
    <row r="15" spans="1:3" ht="16.5" customHeight="1">
      <c r="A15" s="583" t="s">
        <v>709</v>
      </c>
      <c r="B15" s="583"/>
      <c r="C15" s="583"/>
    </row>
    <row r="16" spans="1:3" ht="16.5" customHeight="1">
      <c r="A16" s="252" t="s">
        <v>710</v>
      </c>
      <c r="B16" s="253" t="s">
        <v>711</v>
      </c>
      <c r="C16" s="254">
        <v>11000</v>
      </c>
    </row>
    <row r="17" spans="1:4" ht="16.5" customHeight="1">
      <c r="A17" s="246" t="s">
        <v>712</v>
      </c>
      <c r="B17" s="255" t="s">
        <v>713</v>
      </c>
      <c r="C17" s="256">
        <v>950000</v>
      </c>
      <c r="D17" s="245">
        <f>SUM(C17:C22)-8000</f>
        <v>1260750</v>
      </c>
    </row>
    <row r="18" spans="1:3" ht="16.5" customHeight="1">
      <c r="A18" s="246" t="s">
        <v>714</v>
      </c>
      <c r="B18" s="255" t="s">
        <v>715</v>
      </c>
      <c r="C18" s="256">
        <v>80750</v>
      </c>
    </row>
    <row r="19" spans="1:3" ht="16.5" customHeight="1">
      <c r="A19" s="246" t="s">
        <v>716</v>
      </c>
      <c r="B19" s="255" t="s">
        <v>717</v>
      </c>
      <c r="C19" s="256">
        <v>170000</v>
      </c>
    </row>
    <row r="20" spans="1:3" ht="16.5" customHeight="1">
      <c r="A20" s="246" t="s">
        <v>718</v>
      </c>
      <c r="B20" s="255" t="s">
        <v>719</v>
      </c>
      <c r="C20" s="256">
        <v>25000</v>
      </c>
    </row>
    <row r="21" spans="1:3" ht="16.5" customHeight="1" hidden="1">
      <c r="A21" s="246" t="s">
        <v>720</v>
      </c>
      <c r="B21" s="255" t="s">
        <v>721</v>
      </c>
      <c r="C21" s="256"/>
    </row>
    <row r="22" spans="1:3" ht="16.5" customHeight="1">
      <c r="A22" s="246" t="s">
        <v>722</v>
      </c>
      <c r="B22" s="255" t="s">
        <v>723</v>
      </c>
      <c r="C22" s="256">
        <v>43000</v>
      </c>
    </row>
    <row r="23" spans="1:3" ht="16.5" customHeight="1">
      <c r="A23" s="246" t="s">
        <v>724</v>
      </c>
      <c r="B23" s="257" t="s">
        <v>725</v>
      </c>
      <c r="C23" s="256">
        <v>200000</v>
      </c>
    </row>
    <row r="24" spans="1:3" ht="16.5" customHeight="1">
      <c r="A24" s="246" t="s">
        <v>726</v>
      </c>
      <c r="B24" s="255" t="s">
        <v>727</v>
      </c>
      <c r="C24" s="256">
        <v>1100000</v>
      </c>
    </row>
    <row r="25" spans="1:3" ht="16.5" customHeight="1">
      <c r="A25" s="246" t="s">
        <v>728</v>
      </c>
      <c r="B25" s="257" t="s">
        <v>729</v>
      </c>
      <c r="C25" s="256">
        <v>90000</v>
      </c>
    </row>
    <row r="26" spans="1:3" ht="16.5" customHeight="1">
      <c r="A26" s="246" t="s">
        <v>730</v>
      </c>
      <c r="B26" s="257" t="s">
        <v>731</v>
      </c>
      <c r="C26" s="256">
        <v>1000</v>
      </c>
    </row>
    <row r="27" spans="1:3" ht="16.5" customHeight="1">
      <c r="A27" s="246" t="s">
        <v>732</v>
      </c>
      <c r="B27" s="257" t="s">
        <v>733</v>
      </c>
      <c r="C27" s="256">
        <v>85000</v>
      </c>
    </row>
    <row r="28" spans="1:3" ht="24" customHeight="1">
      <c r="A28" s="246" t="s">
        <v>734</v>
      </c>
      <c r="B28" s="257" t="s">
        <v>735</v>
      </c>
      <c r="C28" s="256">
        <v>3000</v>
      </c>
    </row>
    <row r="29" spans="1:4" ht="24" customHeight="1">
      <c r="A29" s="246" t="s">
        <v>736</v>
      </c>
      <c r="B29" s="257" t="s">
        <v>737</v>
      </c>
      <c r="C29" s="256">
        <v>2500</v>
      </c>
      <c r="D29" s="245">
        <f>SUM(C16:C37)</f>
        <v>2857750</v>
      </c>
    </row>
    <row r="30" spans="1:3" ht="25.5" customHeight="1">
      <c r="A30" s="246" t="s">
        <v>738</v>
      </c>
      <c r="B30" s="257" t="s">
        <v>739</v>
      </c>
      <c r="C30" s="256">
        <v>5000</v>
      </c>
    </row>
    <row r="31" spans="1:3" ht="25.5" customHeight="1">
      <c r="A31" s="246" t="s">
        <v>898</v>
      </c>
      <c r="B31" s="448" t="s">
        <v>899</v>
      </c>
      <c r="C31" s="256">
        <v>20000</v>
      </c>
    </row>
    <row r="32" spans="1:3" ht="16.5" customHeight="1">
      <c r="A32" s="246" t="s">
        <v>740</v>
      </c>
      <c r="B32" s="255" t="s">
        <v>741</v>
      </c>
      <c r="C32" s="256">
        <v>11000</v>
      </c>
    </row>
    <row r="33" spans="1:3" ht="16.5" customHeight="1">
      <c r="A33" s="246" t="s">
        <v>742</v>
      </c>
      <c r="B33" s="255" t="s">
        <v>743</v>
      </c>
      <c r="C33" s="256">
        <v>32000</v>
      </c>
    </row>
    <row r="34" spans="1:3" ht="16.5" customHeight="1">
      <c r="A34" s="246" t="s">
        <v>744</v>
      </c>
      <c r="B34" s="255" t="s">
        <v>745</v>
      </c>
      <c r="C34" s="256">
        <v>24000</v>
      </c>
    </row>
    <row r="35" spans="1:3" ht="16.5" customHeight="1">
      <c r="A35" s="246" t="s">
        <v>746</v>
      </c>
      <c r="B35" s="255" t="s">
        <v>747</v>
      </c>
      <c r="C35" s="256">
        <v>1800</v>
      </c>
    </row>
    <row r="36" spans="1:3" ht="25.5">
      <c r="A36" s="246" t="s">
        <v>748</v>
      </c>
      <c r="B36" s="255" t="s">
        <v>749</v>
      </c>
      <c r="C36" s="256">
        <v>1500</v>
      </c>
    </row>
    <row r="37" spans="1:3" ht="18" customHeight="1">
      <c r="A37" s="246" t="s">
        <v>750</v>
      </c>
      <c r="B37" s="255" t="s">
        <v>751</v>
      </c>
      <c r="C37" s="256">
        <v>1200</v>
      </c>
    </row>
    <row r="38" spans="1:4" ht="16.5" customHeight="1">
      <c r="A38" s="258"/>
      <c r="B38" s="259" t="s">
        <v>752</v>
      </c>
      <c r="C38" s="256"/>
      <c r="D38" s="245"/>
    </row>
    <row r="39" spans="1:3" ht="16.5" customHeight="1">
      <c r="A39" s="249"/>
      <c r="B39" s="260" t="s">
        <v>753</v>
      </c>
      <c r="C39" s="261">
        <f>-545950-19407.34</f>
        <v>-565357.34</v>
      </c>
    </row>
    <row r="40" spans="1:3" s="263" customFormat="1" ht="21.75" customHeight="1">
      <c r="A40" s="584" t="s">
        <v>645</v>
      </c>
      <c r="B40" s="584"/>
      <c r="C40" s="262">
        <f>SUM(C16:C39)</f>
        <v>2292392.66</v>
      </c>
    </row>
    <row r="41" spans="1:3" ht="8.25" customHeight="1">
      <c r="A41" s="264"/>
      <c r="B41" s="251"/>
      <c r="C41" s="265"/>
    </row>
    <row r="42" spans="1:3" ht="12.75" customHeight="1" hidden="1">
      <c r="A42" s="585" t="s">
        <v>754</v>
      </c>
      <c r="B42" s="585"/>
      <c r="C42" s="265"/>
    </row>
    <row r="43" spans="1:3" ht="16.5" customHeight="1">
      <c r="A43" s="585"/>
      <c r="B43" s="585"/>
      <c r="C43" s="265"/>
    </row>
    <row r="44" spans="1:3" ht="16.5" customHeight="1">
      <c r="A44" s="264"/>
      <c r="B44" s="251"/>
      <c r="C44" s="265"/>
    </row>
    <row r="45" spans="1:3" ht="16.5" customHeight="1">
      <c r="A45" s="264"/>
      <c r="B45" s="251"/>
      <c r="C45" s="265"/>
    </row>
    <row r="46" spans="1:3" ht="16.5" customHeight="1">
      <c r="A46" s="264"/>
      <c r="B46" s="251"/>
      <c r="C46" s="265"/>
    </row>
    <row r="47" spans="1:3" ht="16.5" customHeight="1">
      <c r="A47" s="264"/>
      <c r="B47" s="251"/>
      <c r="C47" s="265"/>
    </row>
    <row r="48" spans="1:3" ht="16.5" customHeight="1">
      <c r="A48" s="264"/>
      <c r="B48" s="251"/>
      <c r="C48" s="265"/>
    </row>
    <row r="49" spans="1:2" ht="16.5" customHeight="1">
      <c r="A49" s="264"/>
      <c r="B49" s="251"/>
    </row>
    <row r="50" spans="1:2" ht="16.5" customHeight="1">
      <c r="A50" s="264"/>
      <c r="B50" s="251"/>
    </row>
    <row r="51" spans="1:2" ht="16.5" customHeight="1">
      <c r="A51" s="264"/>
      <c r="B51" s="251"/>
    </row>
    <row r="52" spans="1:2" ht="16.5" customHeight="1">
      <c r="A52" s="264"/>
      <c r="B52" s="251"/>
    </row>
    <row r="53" spans="1:2" ht="16.5" customHeight="1">
      <c r="A53" s="264"/>
      <c r="B53" s="251"/>
    </row>
    <row r="54" ht="22.5" customHeight="1">
      <c r="A54" s="264"/>
    </row>
    <row r="55" ht="12.75">
      <c r="A55" s="264"/>
    </row>
    <row r="56" ht="12.75">
      <c r="A56" s="264"/>
    </row>
    <row r="57" ht="12.75">
      <c r="A57" s="264"/>
    </row>
    <row r="58" ht="12.75">
      <c r="A58" s="264"/>
    </row>
    <row r="59" ht="12.75">
      <c r="A59" s="264"/>
    </row>
    <row r="60" ht="12.75">
      <c r="A60" s="264"/>
    </row>
    <row r="61" ht="12.75">
      <c r="A61" s="264"/>
    </row>
    <row r="62" ht="12.75">
      <c r="A62" s="264"/>
    </row>
    <row r="63" ht="12.75">
      <c r="A63" s="264"/>
    </row>
    <row r="64" ht="12.75">
      <c r="A64" s="264"/>
    </row>
    <row r="65" ht="12.75">
      <c r="A65" s="264"/>
    </row>
    <row r="66" ht="12.75">
      <c r="A66" s="264"/>
    </row>
    <row r="67" ht="12.75">
      <c r="A67" s="264"/>
    </row>
    <row r="68" ht="12.75">
      <c r="A68" s="264"/>
    </row>
    <row r="69" ht="12.75">
      <c r="A69" s="264"/>
    </row>
    <row r="70" ht="12.75">
      <c r="A70" s="264"/>
    </row>
    <row r="71" ht="12.75">
      <c r="A71" s="264"/>
    </row>
    <row r="72" ht="12.75">
      <c r="A72" s="264"/>
    </row>
    <row r="73" ht="12.75">
      <c r="A73" s="264"/>
    </row>
    <row r="74" ht="12.75">
      <c r="A74" s="264"/>
    </row>
    <row r="75" ht="12.75">
      <c r="A75" s="264"/>
    </row>
    <row r="76" ht="12.75">
      <c r="A76" s="264"/>
    </row>
    <row r="77" ht="12.75">
      <c r="A77" s="264"/>
    </row>
    <row r="78" ht="12.75">
      <c r="A78" s="264"/>
    </row>
    <row r="79" ht="12.75">
      <c r="A79" s="264"/>
    </row>
    <row r="80" ht="12.75">
      <c r="A80" s="264"/>
    </row>
    <row r="81" ht="12.75">
      <c r="A81" s="264"/>
    </row>
    <row r="82" ht="12.75">
      <c r="A82" s="264"/>
    </row>
    <row r="83" ht="12.75">
      <c r="A83" s="264"/>
    </row>
    <row r="84" ht="12.75">
      <c r="A84" s="264"/>
    </row>
    <row r="85" ht="12.75">
      <c r="A85" s="264"/>
    </row>
    <row r="86" ht="12.75">
      <c r="A86" s="264"/>
    </row>
    <row r="87" ht="12.75">
      <c r="A87" s="264"/>
    </row>
    <row r="88" ht="12.75">
      <c r="A88" s="264"/>
    </row>
    <row r="89" ht="12.75">
      <c r="A89" s="264"/>
    </row>
    <row r="90" ht="12.75">
      <c r="A90" s="264"/>
    </row>
    <row r="91" ht="12.75">
      <c r="A91" s="264"/>
    </row>
    <row r="92" ht="12.75">
      <c r="A92" s="264"/>
    </row>
    <row r="93" ht="12.75">
      <c r="A93" s="264"/>
    </row>
    <row r="94" ht="12.75">
      <c r="A94" s="264"/>
    </row>
    <row r="95" ht="12.75">
      <c r="A95" s="264"/>
    </row>
    <row r="96" ht="12.75">
      <c r="A96" s="264"/>
    </row>
    <row r="97" ht="12.75">
      <c r="A97" s="264"/>
    </row>
    <row r="98" ht="12.75">
      <c r="A98" s="264"/>
    </row>
    <row r="99" ht="12.75">
      <c r="A99" s="264"/>
    </row>
    <row r="100" ht="12.75">
      <c r="A100" s="264"/>
    </row>
    <row r="101" ht="12.75">
      <c r="A101" s="264"/>
    </row>
    <row r="102" ht="12.75">
      <c r="A102" s="264"/>
    </row>
    <row r="103" ht="12.75">
      <c r="A103" s="264"/>
    </row>
    <row r="104" ht="12.75">
      <c r="A104" s="264"/>
    </row>
    <row r="105" ht="12.75">
      <c r="A105" s="264"/>
    </row>
    <row r="106" ht="12.75">
      <c r="A106" s="264"/>
    </row>
    <row r="107" ht="12.75">
      <c r="A107" s="264"/>
    </row>
    <row r="108" ht="12.75">
      <c r="A108" s="264"/>
    </row>
    <row r="109" ht="12.75">
      <c r="A109" s="264"/>
    </row>
    <row r="110" ht="12.75">
      <c r="A110" s="264"/>
    </row>
    <row r="111" ht="12.75">
      <c r="A111" s="264"/>
    </row>
    <row r="112" ht="12.75">
      <c r="A112" s="264"/>
    </row>
    <row r="113" ht="12.75">
      <c r="A113" s="264"/>
    </row>
    <row r="114" ht="12.75">
      <c r="A114" s="264"/>
    </row>
    <row r="115" ht="12.75">
      <c r="A115" s="264"/>
    </row>
    <row r="116" ht="12.75">
      <c r="A116" s="264"/>
    </row>
    <row r="117" ht="12.75">
      <c r="A117" s="264"/>
    </row>
    <row r="118" ht="12.75">
      <c r="A118" s="264"/>
    </row>
    <row r="119" ht="12.75">
      <c r="A119" s="264"/>
    </row>
    <row r="120" ht="12.75">
      <c r="A120" s="264"/>
    </row>
    <row r="121" ht="12.75">
      <c r="A121" s="264"/>
    </row>
    <row r="122" ht="12.75">
      <c r="A122" s="264"/>
    </row>
    <row r="123" ht="12.75">
      <c r="A123" s="264"/>
    </row>
    <row r="124" ht="12.75">
      <c r="A124" s="264"/>
    </row>
    <row r="125" ht="12.75">
      <c r="A125" s="264"/>
    </row>
    <row r="126" ht="12.75">
      <c r="A126" s="264"/>
    </row>
    <row r="127" ht="12.75">
      <c r="A127" s="264"/>
    </row>
    <row r="128" ht="12.75">
      <c r="A128" s="264"/>
    </row>
    <row r="129" ht="12.75">
      <c r="A129" s="264"/>
    </row>
    <row r="130" ht="12.75">
      <c r="A130" s="264"/>
    </row>
    <row r="131" ht="12.75">
      <c r="A131" s="264"/>
    </row>
    <row r="132" ht="12.75">
      <c r="A132" s="264"/>
    </row>
    <row r="133" ht="12.75">
      <c r="A133" s="264"/>
    </row>
    <row r="134" ht="12.75">
      <c r="A134" s="264"/>
    </row>
    <row r="135" ht="12.75">
      <c r="A135" s="264"/>
    </row>
    <row r="136" ht="12.75">
      <c r="A136" s="264"/>
    </row>
    <row r="137" ht="12.75">
      <c r="A137" s="264"/>
    </row>
    <row r="138" ht="12.75">
      <c r="A138" s="264"/>
    </row>
    <row r="139" ht="12.75">
      <c r="A139" s="264"/>
    </row>
    <row r="140" ht="12.75">
      <c r="A140" s="264"/>
    </row>
    <row r="141" ht="12.75">
      <c r="A141" s="264"/>
    </row>
    <row r="142" ht="12.75">
      <c r="A142" s="264"/>
    </row>
    <row r="143" ht="12.75">
      <c r="A143" s="264"/>
    </row>
    <row r="144" ht="12.75">
      <c r="A144" s="264"/>
    </row>
    <row r="145" ht="12.75">
      <c r="A145" s="264"/>
    </row>
    <row r="146" ht="12.75">
      <c r="A146" s="264"/>
    </row>
    <row r="147" ht="12.75">
      <c r="A147" s="264"/>
    </row>
    <row r="148" ht="12.75">
      <c r="A148" s="264"/>
    </row>
    <row r="149" ht="12.75">
      <c r="A149" s="264"/>
    </row>
    <row r="150" ht="12.75">
      <c r="A150" s="264"/>
    </row>
    <row r="151" ht="12.75">
      <c r="A151" s="264"/>
    </row>
    <row r="152" ht="12.75">
      <c r="A152" s="264"/>
    </row>
    <row r="153" ht="12.75">
      <c r="A153" s="264"/>
    </row>
    <row r="154" ht="12.75">
      <c r="A154" s="264"/>
    </row>
    <row r="155" ht="12.75">
      <c r="A155" s="264"/>
    </row>
    <row r="156" ht="12.75">
      <c r="A156" s="264"/>
    </row>
    <row r="157" ht="12.75">
      <c r="A157" s="264"/>
    </row>
    <row r="158" ht="12.75">
      <c r="A158" s="264"/>
    </row>
    <row r="159" ht="12.75">
      <c r="A159" s="264"/>
    </row>
    <row r="160" ht="12.75">
      <c r="A160" s="264"/>
    </row>
    <row r="161" ht="12.75">
      <c r="A161" s="264"/>
    </row>
    <row r="162" ht="12.75">
      <c r="A162" s="264"/>
    </row>
    <row r="163" ht="12.75">
      <c r="A163" s="264"/>
    </row>
    <row r="164" ht="12.75">
      <c r="A164" s="264"/>
    </row>
    <row r="165" ht="12.75">
      <c r="A165" s="264"/>
    </row>
    <row r="166" ht="12.75">
      <c r="A166" s="264"/>
    </row>
    <row r="167" ht="12.75">
      <c r="A167" s="264"/>
    </row>
    <row r="168" ht="12.75">
      <c r="A168" s="264"/>
    </row>
    <row r="169" ht="12.75">
      <c r="A169" s="264"/>
    </row>
    <row r="170" ht="12.75">
      <c r="A170" s="264"/>
    </row>
  </sheetData>
  <mergeCells count="8">
    <mergeCell ref="A15:C15"/>
    <mergeCell ref="A40:B40"/>
    <mergeCell ref="A42:B42"/>
    <mergeCell ref="A43:B43"/>
    <mergeCell ref="A2:C2"/>
    <mergeCell ref="A3:C3"/>
    <mergeCell ref="A5:C5"/>
    <mergeCell ref="A13:B13"/>
  </mergeCells>
  <printOptions horizontalCentered="1"/>
  <pageMargins left="0.7874015748031497" right="0.7874015748031497" top="1.062992125984252" bottom="0.5118110236220472" header="0.33" footer="0.31496062992125984"/>
  <pageSetup horizontalDpi="300" verticalDpi="300" orientation="portrait" paperSize="9" r:id="rId1"/>
  <headerFooter alignWithMargins="0">
    <oddHeader>&amp;R&amp;"Arial CE,Pogrubiony"&amp;8Załącznik Nr &amp;A&amp;"Arial CE,Standardowy"
do Uchwały Nr
Rady Gminy Miłkowice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2011-11-15T11:15:55Z</cp:lastPrinted>
  <dcterms:modified xsi:type="dcterms:W3CDTF">2011-11-15T11:16:36Z</dcterms:modified>
  <cp:category/>
  <cp:version/>
  <cp:contentType/>
  <cp:contentStatus/>
</cp:coreProperties>
</file>