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dotacje" sheetId="1" r:id="rId1"/>
  </sheets>
  <definedNames>
    <definedName name="_xlnm.Print_Area" localSheetId="0">'dotacje'!$A$1:$G$51</definedName>
  </definedNames>
  <calcPr fullCalcOnLoad="1"/>
</workbook>
</file>

<file path=xl/sharedStrings.xml><?xml version="1.0" encoding="utf-8"?>
<sst xmlns="http://schemas.openxmlformats.org/spreadsheetml/2006/main" count="138" uniqueCount="92">
  <si>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</si>
  <si>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</si>
  <si>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</si>
  <si>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</si>
  <si>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</si>
  <si>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</si>
  <si>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</si>
  <si>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</si>
  <si>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</si>
  <si>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</si>
  <si>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</si>
  <si>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</si>
  <si>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</si>
  <si>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</si>
  <si>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</si>
  <si>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</si>
  <si>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</si>
  <si>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</si>
  <si>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</si>
  <si>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</si>
  <si>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</si>
  <si>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</si>
  <si>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</si>
  <si>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</si>
  <si>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</si>
  <si>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</si>
  <si>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</si>
  <si>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</si>
  <si>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</si>
  <si>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</si>
  <si>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</si>
  <si>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</si>
  <si>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</si>
  <si>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</si>
  <si>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</si>
  <si>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</si>
  <si>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</si>
  <si>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</si>
  <si>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</si>
  <si>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</si>
  <si>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</si>
  <si>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</si>
  <si>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</si>
  <si>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</si>
  <si>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</si>
  <si>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</si>
  <si>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</si>
  <si>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</si>
  <si>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</si>
  <si>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</si>
  <si>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</si>
  <si>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</si>
  <si>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</si>
  <si>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</si>
  <si>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</si>
  <si>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</si>
  <si>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</si>
  <si>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</si>
  <si>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</si>
  <si>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Ochrona zabytków</t>
  </si>
  <si>
    <t>na prace konserwatorskie, restauratorskie i roboty budowlane przy zabytkach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</si>
  <si>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</si>
  <si>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</si>
  <si>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</si>
  <si>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</si>
  <si>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</si>
  <si>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</si>
  <si>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Ochotnicze straże pożarne</t>
  </si>
  <si>
    <t>na dofinansowanie zadań z zakresu ochrony przeciwpożarowej</t>
  </si>
  <si>
    <t>Ochotnicza Straż Pożarna w Rzeszotarach</t>
  </si>
  <si>
    <t>Zakup średniego samochodu specjalnego pożarniczego dla jednostki Ochotniczej Straży Pożarnej z Rzeszotar</t>
  </si>
  <si>
    <t>Ogółem dotacje, w tym :</t>
  </si>
  <si>
    <t>dotacje inwestycyjne:</t>
  </si>
  <si>
    <t>dotacje na zadania bieżące:</t>
  </si>
  <si>
    <t>na komunikację publiczną Dobrzejów-Legnica</t>
  </si>
  <si>
    <t>Przebudowa odcinka sieci kanalizacyjnej w Miłkowicach</t>
  </si>
  <si>
    <t>na dofinansowanie wkładu własnego do programu realizowanego ze środków WFOŚiGW "Mały Strażak"</t>
  </si>
  <si>
    <t>Parafia Rzymskokatolicka w Miłkowicach</t>
  </si>
  <si>
    <t>Wspólnota Mieszkaniowa      "Lipce 19"</t>
  </si>
  <si>
    <t>OSP Ulesie</t>
  </si>
  <si>
    <t>OSP Miłkowice, Rzeszotary, Ulesie i Grzymalin</t>
  </si>
  <si>
    <t>Komendy wojewódzkie Policji</t>
  </si>
  <si>
    <t>wpłaty na fundusz wsparcia celem zakupu samochodu osobowego w wersji nieoznakowanej</t>
  </si>
  <si>
    <t>Komenda Miejska Policji w Legnicy</t>
  </si>
  <si>
    <t>wpłaty na fundusz wsparcia celem wypłaty nagrody funkcjonariuszom Policji</t>
  </si>
  <si>
    <t>5 000                      5 000</t>
  </si>
  <si>
    <t>Ochotnicza Straż Pożarna w Miłkowicach</t>
  </si>
  <si>
    <t>Dofinansowanie do wymiany bram wjazdowych do dwóch garaży w OSP Miłkowice</t>
  </si>
  <si>
    <t>Komendy wojewódzkie Państwowej Straży Pożarnej</t>
  </si>
  <si>
    <t>Komenda Miejska Państwowej Straży Pożarnej w Legnicy</t>
  </si>
  <si>
    <t xml:space="preserve">wpłaty na fundusz wsparcia celem zakupu umundurowania specjalnego </t>
  </si>
  <si>
    <r>
      <rPr>
        <b/>
        <sz val="10"/>
        <rFont val="Arial"/>
        <family val="2"/>
      </rPr>
      <t>Załącznik Nr 5</t>
    </r>
    <r>
      <rPr>
        <sz val="9"/>
        <rFont val="Arial"/>
        <family val="2"/>
      </rPr>
      <t xml:space="preserve">                                                             do Uchwały Rady Gminy Miłkowice                             Nr XI/63/2019                                                                   z dnia 27 września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</si>
</sst>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3" fontId="2" fillId="0" borderId="29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/>
    </xf>
    <xf numFmtId="4" fontId="12" fillId="0" borderId="34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" fontId="2" fillId="0" borderId="10" xfId="51" applyNumberFormat="1" applyFont="1" applyFill="1" applyBorder="1" applyAlignment="1">
      <alignment vertical="center"/>
      <protection/>
    </xf>
    <xf numFmtId="4" fontId="8" fillId="0" borderId="35" xfId="0" applyNumberFormat="1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36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51" applyNumberFormat="1" applyFont="1" applyFill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42" xfId="51" applyFont="1" applyFill="1" applyBorder="1" applyAlignment="1">
      <alignment horizontal="right" vertical="center"/>
      <protection/>
    </xf>
    <xf numFmtId="0" fontId="2" fillId="0" borderId="43" xfId="52" applyFont="1" applyFill="1" applyBorder="1" applyAlignment="1">
      <alignment horizontal="center" vertical="center" wrapText="1"/>
      <protection/>
    </xf>
    <xf numFmtId="0" fontId="2" fillId="0" borderId="4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2"/>
  <sheetViews>
    <sheetView tabSelected="1" zoomScale="90" zoomScaleNormal="90" zoomScalePageLayoutView="0" workbookViewId="0" topLeftCell="A1">
      <selection activeCell="N6" sqref="N6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9" width="10.125" style="1" bestFit="1" customWidth="1"/>
    <col min="10" max="16384" width="8.50390625" style="1" customWidth="1"/>
  </cols>
  <sheetData>
    <row r="1" spans="6:8" ht="51.75" customHeight="1">
      <c r="F1" s="86" t="s">
        <v>91</v>
      </c>
      <c r="G1" s="87"/>
      <c r="H1" s="2"/>
    </row>
    <row r="2" spans="1:7" ht="33.75" customHeight="1">
      <c r="A2" s="88" t="s">
        <v>0</v>
      </c>
      <c r="B2" s="88"/>
      <c r="C2" s="88"/>
      <c r="D2" s="88"/>
      <c r="E2" s="88"/>
      <c r="F2" s="88"/>
      <c r="G2" s="88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72">
        <f>G6</f>
        <v>1626210.98</v>
      </c>
    </row>
    <row r="6" spans="1:7" ht="20.25" customHeight="1" thickBot="1">
      <c r="A6" s="9" t="s">
        <v>10</v>
      </c>
      <c r="B6" s="10"/>
      <c r="C6" s="11"/>
      <c r="D6" s="11"/>
      <c r="E6" s="11"/>
      <c r="F6" s="11"/>
      <c r="G6" s="73">
        <f>SUM(G7:G14)</f>
        <v>1626210.98</v>
      </c>
    </row>
    <row r="7" spans="1:254" ht="30" customHeight="1">
      <c r="A7" s="12">
        <v>1</v>
      </c>
      <c r="B7" s="13" t="s">
        <v>11</v>
      </c>
      <c r="C7" s="13" t="s">
        <v>12</v>
      </c>
      <c r="D7" s="14" t="s">
        <v>13</v>
      </c>
      <c r="E7" s="89" t="s">
        <v>14</v>
      </c>
      <c r="F7" s="15" t="s">
        <v>15</v>
      </c>
      <c r="G7" s="74">
        <f>275839+7249.75</f>
        <v>283088.75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30" customHeight="1">
      <c r="A8" s="17">
        <v>2</v>
      </c>
      <c r="B8" s="17">
        <v>400</v>
      </c>
      <c r="C8" s="17">
        <v>40002</v>
      </c>
      <c r="D8" s="17" t="s">
        <v>16</v>
      </c>
      <c r="E8" s="89"/>
      <c r="F8" s="18" t="s">
        <v>17</v>
      </c>
      <c r="G8" s="75">
        <f>343526+5842.78</f>
        <v>349368.78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ht="30" customHeight="1">
      <c r="A9" s="17">
        <v>3</v>
      </c>
      <c r="B9" s="17">
        <v>600</v>
      </c>
      <c r="C9" s="17">
        <v>60016</v>
      </c>
      <c r="D9" s="19" t="s">
        <v>18</v>
      </c>
      <c r="E9" s="89"/>
      <c r="F9" s="18" t="s">
        <v>19</v>
      </c>
      <c r="G9" s="75">
        <v>240000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1.25">
      <c r="A10" s="17">
        <v>4</v>
      </c>
      <c r="B10" s="17">
        <v>700</v>
      </c>
      <c r="C10" s="17">
        <v>70004</v>
      </c>
      <c r="D10" s="19" t="s">
        <v>20</v>
      </c>
      <c r="E10" s="89"/>
      <c r="F10" s="20" t="s">
        <v>21</v>
      </c>
      <c r="G10" s="75">
        <v>234335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30" customHeight="1">
      <c r="A11" s="17">
        <v>5</v>
      </c>
      <c r="B11" s="17">
        <v>710</v>
      </c>
      <c r="C11" s="17">
        <v>71035</v>
      </c>
      <c r="D11" s="19" t="s">
        <v>22</v>
      </c>
      <c r="E11" s="89"/>
      <c r="F11" s="20" t="s">
        <v>21</v>
      </c>
      <c r="G11" s="75">
        <v>105815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27">
      <c r="A12" s="17">
        <v>6</v>
      </c>
      <c r="B12" s="21">
        <v>801</v>
      </c>
      <c r="C12" s="21">
        <v>80113</v>
      </c>
      <c r="D12" s="19" t="s">
        <v>23</v>
      </c>
      <c r="E12" s="89"/>
      <c r="F12" s="22" t="s">
        <v>24</v>
      </c>
      <c r="G12" s="75">
        <f>366076+3014.82</f>
        <v>369090.82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27">
      <c r="A13" s="17">
        <v>7</v>
      </c>
      <c r="B13" s="21">
        <v>900</v>
      </c>
      <c r="C13" s="21">
        <v>90026</v>
      </c>
      <c r="D13" s="19" t="s">
        <v>25</v>
      </c>
      <c r="E13" s="89"/>
      <c r="F13" s="22" t="s">
        <v>26</v>
      </c>
      <c r="G13" s="76">
        <f>33142+228.16</f>
        <v>33370.16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27.75" thickBot="1">
      <c r="A14" s="17">
        <v>8</v>
      </c>
      <c r="B14" s="21">
        <v>900</v>
      </c>
      <c r="C14" s="21">
        <v>90004</v>
      </c>
      <c r="D14" s="17" t="s">
        <v>27</v>
      </c>
      <c r="E14" s="90"/>
      <c r="F14" s="22" t="s">
        <v>28</v>
      </c>
      <c r="G14" s="76">
        <f>11070+72.47</f>
        <v>11142.47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7" s="27" customFormat="1" ht="21" customHeight="1" thickBot="1">
      <c r="A15" s="24" t="s">
        <v>29</v>
      </c>
      <c r="B15" s="25"/>
      <c r="C15" s="25"/>
      <c r="D15" s="25"/>
      <c r="E15" s="25"/>
      <c r="F15" s="25"/>
      <c r="G15" s="26">
        <f>G16+G20</f>
        <v>1030480</v>
      </c>
    </row>
    <row r="16" spans="1:7" s="27" customFormat="1" ht="21" customHeight="1">
      <c r="A16" s="28" t="s">
        <v>30</v>
      </c>
      <c r="B16" s="29"/>
      <c r="C16" s="29"/>
      <c r="D16" s="29"/>
      <c r="E16" s="29"/>
      <c r="F16" s="29"/>
      <c r="G16" s="30">
        <f>SUM(G17:G19)</f>
        <v>752480</v>
      </c>
    </row>
    <row r="17" spans="1:7" ht="36.75" customHeight="1">
      <c r="A17" s="21">
        <v>1</v>
      </c>
      <c r="B17" s="21">
        <v>921</v>
      </c>
      <c r="C17" s="21">
        <v>92109</v>
      </c>
      <c r="D17" s="31" t="s">
        <v>31</v>
      </c>
      <c r="E17" s="22" t="s">
        <v>32</v>
      </c>
      <c r="F17" s="22" t="s">
        <v>33</v>
      </c>
      <c r="G17" s="23">
        <f>446000+18000+3900+7580+25000</f>
        <v>500480</v>
      </c>
    </row>
    <row r="18" spans="1:7" ht="30" customHeight="1">
      <c r="A18" s="21">
        <v>2</v>
      </c>
      <c r="B18" s="21">
        <v>921</v>
      </c>
      <c r="C18" s="21">
        <v>92116</v>
      </c>
      <c r="D18" s="21" t="s">
        <v>34</v>
      </c>
      <c r="E18" s="22" t="s">
        <v>32</v>
      </c>
      <c r="F18" s="22" t="s">
        <v>35</v>
      </c>
      <c r="G18" s="23">
        <f>221000+16000</f>
        <v>237000</v>
      </c>
    </row>
    <row r="19" spans="1:8" ht="27.75" thickBot="1">
      <c r="A19" s="21">
        <v>3</v>
      </c>
      <c r="B19" s="21">
        <v>926</v>
      </c>
      <c r="C19" s="21">
        <v>92605</v>
      </c>
      <c r="D19" s="31" t="s">
        <v>36</v>
      </c>
      <c r="E19" s="22" t="s">
        <v>32</v>
      </c>
      <c r="F19" s="22" t="s">
        <v>37</v>
      </c>
      <c r="G19" s="23">
        <v>15000</v>
      </c>
      <c r="H19" s="32"/>
    </row>
    <row r="20" spans="1:7" s="27" customFormat="1" ht="18.75" customHeight="1">
      <c r="A20" s="28" t="s">
        <v>38</v>
      </c>
      <c r="B20" s="29"/>
      <c r="C20" s="29"/>
      <c r="D20" s="29"/>
      <c r="E20" s="29"/>
      <c r="F20" s="29"/>
      <c r="G20" s="30">
        <f>SUM(G21:G21)</f>
        <v>278000</v>
      </c>
    </row>
    <row r="21" spans="1:7" ht="38.25" customHeight="1">
      <c r="A21" s="33">
        <v>1</v>
      </c>
      <c r="B21" s="33">
        <v>801</v>
      </c>
      <c r="C21" s="33">
        <v>80104</v>
      </c>
      <c r="D21" s="33" t="s">
        <v>39</v>
      </c>
      <c r="E21" s="34" t="s">
        <v>40</v>
      </c>
      <c r="F21" s="34" t="s">
        <v>41</v>
      </c>
      <c r="G21" s="35">
        <f>231000+47000</f>
        <v>278000</v>
      </c>
    </row>
    <row r="22" spans="1:7" s="27" customFormat="1" ht="22.5" customHeight="1" thickBot="1">
      <c r="A22" s="36" t="s">
        <v>42</v>
      </c>
      <c r="B22" s="37"/>
      <c r="C22" s="37"/>
      <c r="D22" s="37"/>
      <c r="E22" s="37"/>
      <c r="F22" s="37"/>
      <c r="G22" s="71">
        <f>G23+G36</f>
        <v>1431361.44</v>
      </c>
    </row>
    <row r="23" spans="1:7" s="27" customFormat="1" ht="22.5" customHeight="1">
      <c r="A23" s="28" t="s">
        <v>43</v>
      </c>
      <c r="B23" s="29"/>
      <c r="C23" s="29"/>
      <c r="D23" s="29"/>
      <c r="E23" s="29"/>
      <c r="F23" s="29"/>
      <c r="G23" s="56">
        <f>SUM(G24:G35)</f>
        <v>795323.24</v>
      </c>
    </row>
    <row r="24" spans="1:254" ht="31.5" customHeight="1">
      <c r="A24" s="38">
        <v>1</v>
      </c>
      <c r="B24" s="39" t="s">
        <v>11</v>
      </c>
      <c r="C24" s="39" t="s">
        <v>12</v>
      </c>
      <c r="D24" s="40" t="s">
        <v>13</v>
      </c>
      <c r="E24" s="41" t="s">
        <v>44</v>
      </c>
      <c r="F24" s="42" t="s">
        <v>45</v>
      </c>
      <c r="G24" s="43">
        <v>25000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1.5" customHeight="1">
      <c r="A25" s="38">
        <v>2</v>
      </c>
      <c r="B25" s="39" t="s">
        <v>11</v>
      </c>
      <c r="C25" s="39" t="s">
        <v>12</v>
      </c>
      <c r="D25" s="44" t="s">
        <v>13</v>
      </c>
      <c r="E25" s="41" t="s">
        <v>44</v>
      </c>
      <c r="F25" s="45" t="s">
        <v>46</v>
      </c>
      <c r="G25" s="43">
        <v>40000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39" customHeight="1">
      <c r="A26" s="33">
        <v>3</v>
      </c>
      <c r="B26" s="46" t="s">
        <v>11</v>
      </c>
      <c r="C26" s="46" t="s">
        <v>12</v>
      </c>
      <c r="D26" s="44" t="s">
        <v>13</v>
      </c>
      <c r="E26" s="47" t="s">
        <v>44</v>
      </c>
      <c r="F26" s="34" t="s">
        <v>47</v>
      </c>
      <c r="G26" s="35">
        <v>10000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31.5" customHeight="1">
      <c r="A27" s="48">
        <v>4</v>
      </c>
      <c r="B27" s="46" t="s">
        <v>11</v>
      </c>
      <c r="C27" s="46" t="s">
        <v>12</v>
      </c>
      <c r="D27" s="44" t="s">
        <v>13</v>
      </c>
      <c r="E27" s="47" t="s">
        <v>44</v>
      </c>
      <c r="F27" s="45" t="s">
        <v>48</v>
      </c>
      <c r="G27" s="49">
        <f>129000+310000</f>
        <v>439000</v>
      </c>
      <c r="H27" s="16"/>
      <c r="I27" s="5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35.25" customHeight="1">
      <c r="A28" s="48">
        <v>5</v>
      </c>
      <c r="B28" s="46" t="s">
        <v>11</v>
      </c>
      <c r="C28" s="46" t="s">
        <v>12</v>
      </c>
      <c r="D28" s="44" t="s">
        <v>13</v>
      </c>
      <c r="E28" s="47" t="s">
        <v>44</v>
      </c>
      <c r="F28" s="45" t="s">
        <v>75</v>
      </c>
      <c r="G28" s="49">
        <v>50000</v>
      </c>
      <c r="H28" s="16"/>
      <c r="I28" s="50">
        <f>G24+G25+G26+G27+G28</f>
        <v>564000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ht="11.2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35.25" customHeight="1">
      <c r="A31" s="21">
        <v>5</v>
      </c>
      <c r="B31" s="21">
        <v>851</v>
      </c>
      <c r="C31" s="21">
        <v>85153</v>
      </c>
      <c r="D31" s="31" t="s">
        <v>49</v>
      </c>
      <c r="E31" s="22" t="s">
        <v>32</v>
      </c>
      <c r="F31" s="22" t="s">
        <v>50</v>
      </c>
      <c r="G31" s="51">
        <v>5500</v>
      </c>
    </row>
    <row r="32" spans="1:7" ht="41.25">
      <c r="A32" s="21">
        <v>6</v>
      </c>
      <c r="B32" s="21">
        <v>851</v>
      </c>
      <c r="C32" s="21">
        <v>85154</v>
      </c>
      <c r="D32" s="31" t="s">
        <v>51</v>
      </c>
      <c r="E32" s="22" t="s">
        <v>32</v>
      </c>
      <c r="F32" s="22" t="s">
        <v>52</v>
      </c>
      <c r="G32" s="23">
        <v>48000</v>
      </c>
    </row>
    <row r="33" spans="1:7" ht="41.25">
      <c r="A33" s="21">
        <v>7</v>
      </c>
      <c r="B33" s="21">
        <v>851</v>
      </c>
      <c r="C33" s="21">
        <v>85154</v>
      </c>
      <c r="D33" s="31" t="s">
        <v>51</v>
      </c>
      <c r="E33" s="22" t="s">
        <v>53</v>
      </c>
      <c r="F33" s="22" t="s">
        <v>52</v>
      </c>
      <c r="G33" s="23">
        <v>12000</v>
      </c>
    </row>
    <row r="34" spans="1:7" s="55" customFormat="1" ht="30.75" customHeight="1">
      <c r="A34" s="52">
        <v>8</v>
      </c>
      <c r="B34" s="52">
        <v>600</v>
      </c>
      <c r="C34" s="52">
        <v>60004</v>
      </c>
      <c r="D34" s="53" t="s">
        <v>54</v>
      </c>
      <c r="E34" s="54" t="s">
        <v>55</v>
      </c>
      <c r="F34" s="54" t="s">
        <v>56</v>
      </c>
      <c r="G34" s="70">
        <f>102000+13823.24</f>
        <v>115823.24</v>
      </c>
    </row>
    <row r="35" spans="1:7" s="55" customFormat="1" ht="30.75" customHeight="1" thickBot="1">
      <c r="A35" s="52">
        <v>9</v>
      </c>
      <c r="B35" s="52">
        <v>600</v>
      </c>
      <c r="C35" s="52">
        <v>60004</v>
      </c>
      <c r="D35" s="53" t="s">
        <v>54</v>
      </c>
      <c r="E35" s="54" t="s">
        <v>55</v>
      </c>
      <c r="F35" s="54" t="s">
        <v>74</v>
      </c>
      <c r="G35" s="70">
        <v>50000</v>
      </c>
    </row>
    <row r="36" spans="1:7" s="27" customFormat="1" ht="26.25" customHeight="1">
      <c r="A36" s="28" t="s">
        <v>57</v>
      </c>
      <c r="B36" s="29"/>
      <c r="C36" s="29"/>
      <c r="D36" s="29"/>
      <c r="E36" s="29"/>
      <c r="F36" s="29"/>
      <c r="G36" s="56">
        <f>SUM(G37:G48)+10000</f>
        <v>636038.2</v>
      </c>
    </row>
    <row r="37" spans="1:7" ht="41.25">
      <c r="A37" s="21">
        <v>1</v>
      </c>
      <c r="B37" s="21">
        <v>851</v>
      </c>
      <c r="C37" s="21">
        <v>85154</v>
      </c>
      <c r="D37" s="31" t="s">
        <v>51</v>
      </c>
      <c r="E37" s="31" t="s">
        <v>58</v>
      </c>
      <c r="F37" s="22" t="s">
        <v>52</v>
      </c>
      <c r="G37" s="23">
        <v>5500</v>
      </c>
    </row>
    <row r="38" spans="1:7" s="60" customFormat="1" ht="33" customHeight="1">
      <c r="A38" s="57">
        <v>2</v>
      </c>
      <c r="B38" s="57">
        <v>921</v>
      </c>
      <c r="C38" s="57">
        <v>92120</v>
      </c>
      <c r="D38" s="58" t="s">
        <v>59</v>
      </c>
      <c r="E38" s="58" t="s">
        <v>77</v>
      </c>
      <c r="F38" s="92" t="s">
        <v>60</v>
      </c>
      <c r="G38" s="59">
        <v>40000</v>
      </c>
    </row>
    <row r="39" spans="1:7" s="60" customFormat="1" ht="33" customHeight="1">
      <c r="A39" s="21">
        <v>3</v>
      </c>
      <c r="B39" s="57">
        <v>921</v>
      </c>
      <c r="C39" s="57">
        <v>92120</v>
      </c>
      <c r="D39" s="58" t="s">
        <v>59</v>
      </c>
      <c r="E39" s="58" t="s">
        <v>78</v>
      </c>
      <c r="F39" s="93"/>
      <c r="G39" s="59">
        <v>5000</v>
      </c>
    </row>
    <row r="40" spans="1:7" ht="39.75" customHeight="1">
      <c r="A40" s="57">
        <v>4</v>
      </c>
      <c r="B40" s="48">
        <v>926</v>
      </c>
      <c r="C40" s="48">
        <v>92605</v>
      </c>
      <c r="D40" s="61" t="s">
        <v>36</v>
      </c>
      <c r="E40" s="61" t="s">
        <v>58</v>
      </c>
      <c r="F40" s="62" t="s">
        <v>61</v>
      </c>
      <c r="G40" s="63">
        <f>100000+3250</f>
        <v>103250</v>
      </c>
    </row>
    <row r="41" spans="1:7" ht="31.5" customHeight="1">
      <c r="A41" s="21">
        <v>5</v>
      </c>
      <c r="B41" s="61" t="s">
        <v>62</v>
      </c>
      <c r="C41" s="61" t="s">
        <v>63</v>
      </c>
      <c r="D41" s="61" t="s">
        <v>64</v>
      </c>
      <c r="E41" s="61" t="s">
        <v>65</v>
      </c>
      <c r="F41" s="62" t="s">
        <v>66</v>
      </c>
      <c r="G41" s="64" t="s">
        <v>85</v>
      </c>
    </row>
    <row r="42" spans="1:7" ht="39.75" customHeight="1">
      <c r="A42" s="57">
        <v>6</v>
      </c>
      <c r="B42" s="65">
        <v>754</v>
      </c>
      <c r="C42" s="65">
        <v>75412</v>
      </c>
      <c r="D42" s="44" t="s">
        <v>67</v>
      </c>
      <c r="E42" s="44" t="s">
        <v>79</v>
      </c>
      <c r="F42" s="66" t="s">
        <v>68</v>
      </c>
      <c r="G42" s="67">
        <f>4047+441.2</f>
        <v>4488.2</v>
      </c>
    </row>
    <row r="43" spans="1:7" ht="39.75" customHeight="1">
      <c r="A43" s="21">
        <v>7</v>
      </c>
      <c r="B43" s="65">
        <v>754</v>
      </c>
      <c r="C43" s="65">
        <v>75412</v>
      </c>
      <c r="D43" s="44" t="s">
        <v>67</v>
      </c>
      <c r="E43" s="44" t="s">
        <v>80</v>
      </c>
      <c r="F43" s="66" t="s">
        <v>76</v>
      </c>
      <c r="G43" s="85">
        <v>10000</v>
      </c>
    </row>
    <row r="44" spans="1:7" ht="54" customHeight="1">
      <c r="A44" s="57">
        <v>8</v>
      </c>
      <c r="B44" s="65">
        <v>754</v>
      </c>
      <c r="C44" s="65">
        <v>75412</v>
      </c>
      <c r="D44" s="44" t="s">
        <v>67</v>
      </c>
      <c r="E44" s="44" t="s">
        <v>69</v>
      </c>
      <c r="F44" s="66" t="s">
        <v>70</v>
      </c>
      <c r="G44" s="85">
        <f>440000-40000+20000</f>
        <v>420000</v>
      </c>
    </row>
    <row r="45" spans="1:7" ht="46.5" customHeight="1">
      <c r="A45" s="57">
        <v>9</v>
      </c>
      <c r="B45" s="65">
        <v>754</v>
      </c>
      <c r="C45" s="65">
        <v>75412</v>
      </c>
      <c r="D45" s="44" t="s">
        <v>67</v>
      </c>
      <c r="E45" s="44" t="s">
        <v>86</v>
      </c>
      <c r="F45" s="66" t="s">
        <v>87</v>
      </c>
      <c r="G45" s="85">
        <v>5800</v>
      </c>
    </row>
    <row r="46" spans="1:7" ht="42" customHeight="1">
      <c r="A46" s="84">
        <v>10</v>
      </c>
      <c r="B46" s="78">
        <v>754</v>
      </c>
      <c r="C46" s="78">
        <v>75410</v>
      </c>
      <c r="D46" s="79" t="s">
        <v>88</v>
      </c>
      <c r="E46" s="79" t="s">
        <v>89</v>
      </c>
      <c r="F46" s="62" t="s">
        <v>90</v>
      </c>
      <c r="G46" s="80">
        <v>10000</v>
      </c>
    </row>
    <row r="47" spans="1:7" ht="42" customHeight="1">
      <c r="A47" s="84">
        <v>11</v>
      </c>
      <c r="B47" s="78">
        <v>754</v>
      </c>
      <c r="C47" s="78">
        <v>75404</v>
      </c>
      <c r="D47" s="79" t="s">
        <v>81</v>
      </c>
      <c r="E47" s="79" t="s">
        <v>83</v>
      </c>
      <c r="F47" s="62" t="s">
        <v>82</v>
      </c>
      <c r="G47" s="80">
        <v>20000</v>
      </c>
    </row>
    <row r="48" spans="1:7" ht="42" customHeight="1" thickBot="1">
      <c r="A48" s="83">
        <v>12</v>
      </c>
      <c r="B48" s="78">
        <v>754</v>
      </c>
      <c r="C48" s="78">
        <v>75404</v>
      </c>
      <c r="D48" s="79" t="s">
        <v>81</v>
      </c>
      <c r="E48" s="79" t="s">
        <v>83</v>
      </c>
      <c r="F48" s="62" t="s">
        <v>84</v>
      </c>
      <c r="G48" s="82">
        <v>2000</v>
      </c>
    </row>
    <row r="49" spans="1:7" s="55" customFormat="1" ht="28.5" customHeight="1" thickBot="1">
      <c r="A49" s="91" t="s">
        <v>71</v>
      </c>
      <c r="B49" s="91"/>
      <c r="C49" s="91"/>
      <c r="D49" s="91"/>
      <c r="E49" s="91"/>
      <c r="F49" s="91"/>
      <c r="G49" s="68">
        <f>G5+G15+G22</f>
        <v>4088052.42</v>
      </c>
    </row>
    <row r="50" spans="1:7" s="55" customFormat="1" ht="28.5" customHeight="1" thickBot="1">
      <c r="A50" s="91" t="s">
        <v>72</v>
      </c>
      <c r="B50" s="91"/>
      <c r="C50" s="91"/>
      <c r="D50" s="91"/>
      <c r="E50" s="91"/>
      <c r="F50" s="91"/>
      <c r="G50" s="68">
        <f>G24+G25+G26+G27+G44+G28+G47+G45</f>
        <v>1009800</v>
      </c>
    </row>
    <row r="51" spans="1:10" s="55" customFormat="1" ht="28.5" customHeight="1" thickBot="1">
      <c r="A51" s="91" t="s">
        <v>73</v>
      </c>
      <c r="B51" s="91"/>
      <c r="C51" s="91"/>
      <c r="D51" s="91"/>
      <c r="E51" s="91"/>
      <c r="F51" s="91"/>
      <c r="G51" s="68">
        <f>G49-G50</f>
        <v>3078252.42</v>
      </c>
      <c r="I51" s="77"/>
      <c r="J51" s="77"/>
    </row>
    <row r="52" spans="7:9" ht="15">
      <c r="G52" s="69"/>
      <c r="I52" s="81"/>
    </row>
  </sheetData>
  <sheetProtection/>
  <mergeCells count="7">
    <mergeCell ref="F1:G1"/>
    <mergeCell ref="A2:G2"/>
    <mergeCell ref="E7:E14"/>
    <mergeCell ref="A49:F49"/>
    <mergeCell ref="A50:F50"/>
    <mergeCell ref="A51:F51"/>
    <mergeCell ref="F38:F39"/>
  </mergeCells>
  <printOptions/>
  <pageMargins left="0.56" right="0.24" top="0.52" bottom="0.57" header="0.2" footer="0.24"/>
  <pageSetup fitToHeight="2" horizontalDpi="600" verticalDpi="6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2019-09-30T07:17:37Z</cp:lastPrinted>
  <dcterms:created xsi:type="dcterms:W3CDTF">2019-01-16T07:28:33Z</dcterms:created>
  <dcterms:modified xsi:type="dcterms:W3CDTF">2019-09-30T07:17:41Z</dcterms:modified>
  <cp:category/>
  <cp:version/>
  <cp:contentType/>
  <cp:contentStatus/>
</cp:coreProperties>
</file>