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'3'!$A$2:$I$78</definedName>
  </definedNames>
  <calcPr fullCalcOnLoad="1"/>
</workbook>
</file>

<file path=xl/sharedStrings.xml><?xml version="1.0" encoding="utf-8"?>
<sst xmlns="http://schemas.openxmlformats.org/spreadsheetml/2006/main" count="114" uniqueCount="93">
  <si>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</si>
  <si>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</si>
  <si>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</si>
  <si>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</si>
  <si>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</si>
  <si>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</si>
  <si>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</si>
  <si>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</si>
  <si>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</si>
  <si>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</si>
  <si>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</si>
  <si>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</si>
  <si>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</si>
  <si>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</si>
  <si>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</si>
  <si>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</si>
  <si>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</si>
  <si>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</si>
  <si>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</si>
  <si>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</si>
  <si>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</si>
  <si>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</si>
  <si>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</si>
  <si>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</si>
  <si>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</si>
  <si>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</si>
  <si>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</si>
  <si>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</si>
  <si>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</si>
  <si>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</si>
  <si>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</si>
  <si>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</si>
  <si>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</si>
  <si>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</si>
  <si>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</si>
  <si>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</si>
  <si>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</si>
  <si>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</si>
  <si>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</si>
  <si>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</si>
  <si>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</si>
  <si>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</si>
  <si>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</si>
  <si>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</si>
  <si>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</si>
  <si>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</si>
  <si>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</si>
  <si>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</si>
  <si>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</si>
  <si>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</si>
  <si>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</si>
  <si>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</si>
  <si>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</si>
  <si>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</si>
  <si>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</si>
  <si>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</si>
  <si>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</si>
  <si>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</si>
  <si>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</si>
  <si>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</si>
  <si>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</si>
  <si>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</si>
  <si>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</si>
  <si>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</si>
  <si>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</si>
  <si>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</si>
  <si>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</si>
  <si>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</si>
  <si>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</si>
  <si>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</si>
  <si>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</si>
  <si>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</si>
  <si>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</si>
  <si>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</si>
  <si>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</si>
  <si>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</si>
  <si>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</si>
  <si>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</si>
  <si>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</si>
  <si>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</si>
  <si>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</si>
  <si>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</si>
  <si>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</si>
  <si>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</si>
  <si>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</si>
  <si>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</si>
  <si>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</si>
  <si>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</si>
  <si>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</si>
  <si>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</si>
  <si>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</si>
  <si>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>Remont chodnika w miejscowości Siedliska (fundusz sołecki 12.782,17)</t>
  </si>
  <si>
    <t xml:space="preserve">Załącznik nr 3 do Uchwały Rady Gminy Milkowice nrXXXIX/227/2013 z dnia 23 sierpnia 2013r.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</si>
</sst>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color indexed="8"/>
      <name val="Arial"/>
      <family val="0"/>
    </font>
    <font>
      <i/>
      <sz val="8.5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2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3" fontId="21" fillId="0" borderId="17" xfId="53" applyNumberFormat="1" applyFont="1" applyFill="1" applyBorder="1" applyAlignment="1">
      <alignment vertical="center" wrapText="1"/>
      <protection/>
    </xf>
    <xf numFmtId="3" fontId="21" fillId="0" borderId="17" xfId="55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3" fontId="21" fillId="0" borderId="19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3" fontId="21" fillId="0" borderId="19" xfId="55" applyNumberFormat="1" applyFont="1" applyFill="1" applyBorder="1" applyAlignment="1">
      <alignment vertical="center" wrapText="1"/>
      <protection/>
    </xf>
    <xf numFmtId="3" fontId="32" fillId="0" borderId="17" xfId="55" applyNumberFormat="1" applyFont="1" applyFill="1" applyBorder="1" applyAlignment="1">
      <alignment vertical="center" wrapText="1"/>
      <protection/>
    </xf>
    <xf numFmtId="3" fontId="23" fillId="0" borderId="12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31" fillId="0" borderId="17" xfId="53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14" xfId="55" applyNumberFormat="1" applyFont="1" applyFill="1" applyBorder="1" applyAlignment="1">
      <alignment vertical="center" wrapText="1"/>
      <protection/>
    </xf>
    <xf numFmtId="3" fontId="30" fillId="0" borderId="21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horizontal="left"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0" fontId="34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5" fillId="0" borderId="0" xfId="53" applyNumberFormat="1" applyFont="1" applyAlignment="1">
      <alignment horizontal="right"/>
      <protection/>
    </xf>
    <xf numFmtId="0" fontId="36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1" fillId="0" borderId="25" xfId="54" applyNumberFormat="1" applyFont="1" applyFill="1" applyBorder="1" applyAlignment="1">
      <alignment horizontal="center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3" fontId="21" fillId="0" borderId="19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vertical="center" wrapText="1"/>
      <protection/>
    </xf>
    <xf numFmtId="3" fontId="32" fillId="0" borderId="19" xfId="56" applyNumberFormat="1" applyFont="1" applyFill="1" applyBorder="1" applyAlignment="1">
      <alignment vertical="center" wrapText="1"/>
      <protection/>
    </xf>
    <xf numFmtId="3" fontId="31" fillId="0" borderId="19" xfId="56" applyNumberFormat="1" applyFont="1" applyFill="1" applyBorder="1" applyAlignment="1">
      <alignment horizontal="left" vertical="center" wrapText="1"/>
      <protection/>
    </xf>
    <xf numFmtId="3" fontId="30" fillId="0" borderId="14" xfId="54" applyNumberFormat="1" applyFont="1" applyFill="1" applyBorder="1" applyAlignment="1">
      <alignment vertical="center" wrapText="1"/>
      <protection/>
    </xf>
    <xf numFmtId="3" fontId="30" fillId="0" borderId="21" xfId="54" applyNumberFormat="1" applyFont="1" applyFill="1" applyBorder="1" applyAlignment="1">
      <alignment vertical="center" wrapText="1"/>
      <protection/>
    </xf>
    <xf numFmtId="3" fontId="31" fillId="0" borderId="19" xfId="54" applyNumberFormat="1" applyFont="1" applyFill="1" applyBorder="1" applyAlignment="1">
      <alignment horizontal="left" vertical="center" wrapText="1"/>
      <protection/>
    </xf>
    <xf numFmtId="4" fontId="23" fillId="0" borderId="12" xfId="53" applyNumberFormat="1" applyFont="1" applyFill="1" applyBorder="1" applyAlignment="1">
      <alignment vertical="center" wrapText="1"/>
      <protection/>
    </xf>
    <xf numFmtId="0" fontId="1" fillId="0" borderId="26" xfId="53" applyFont="1" applyFill="1" applyBorder="1" applyAlignment="1">
      <alignment vertical="center" wrapText="1"/>
      <protection/>
    </xf>
    <xf numFmtId="3" fontId="30" fillId="0" borderId="27" xfId="53" applyNumberFormat="1" applyFont="1" applyFill="1" applyBorder="1" applyAlignment="1">
      <alignment vertical="center" wrapText="1"/>
      <protection/>
    </xf>
    <xf numFmtId="4" fontId="30" fillId="0" borderId="14" xfId="53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23" fillId="0" borderId="12" xfId="52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3" fontId="21" fillId="0" borderId="28" xfId="55" applyNumberFormat="1" applyFont="1" applyFill="1" applyBorder="1" applyAlignment="1">
      <alignment vertical="center" wrapText="1"/>
      <protection/>
    </xf>
    <xf numFmtId="3" fontId="31" fillId="0" borderId="28" xfId="55" applyNumberFormat="1" applyFont="1" applyFill="1" applyBorder="1" applyAlignment="1">
      <alignment horizontal="left" vertical="center" wrapText="1"/>
      <protection/>
    </xf>
    <xf numFmtId="4" fontId="30" fillId="0" borderId="29" xfId="53" applyNumberFormat="1" applyFont="1" applyFill="1" applyBorder="1" applyAlignment="1">
      <alignment vertical="center" wrapText="1"/>
      <protection/>
    </xf>
    <xf numFmtId="3" fontId="30" fillId="0" borderId="29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1" xfId="55" applyFont="1" applyFill="1" applyBorder="1" applyAlignment="1">
      <alignment horizontal="left" vertical="center" wrapText="1"/>
      <protection/>
    </xf>
    <xf numFmtId="4" fontId="21" fillId="0" borderId="32" xfId="55" applyNumberFormat="1" applyFont="1" applyFill="1" applyBorder="1" applyAlignment="1">
      <alignment vertical="center" wrapText="1"/>
      <protection/>
    </xf>
    <xf numFmtId="3" fontId="21" fillId="0" borderId="32" xfId="55" applyNumberFormat="1" applyFont="1" applyFill="1" applyBorder="1" applyAlignment="1">
      <alignment vertical="center" wrapText="1"/>
      <protection/>
    </xf>
    <xf numFmtId="3" fontId="32" fillId="0" borderId="32" xfId="55" applyNumberFormat="1" applyFont="1" applyFill="1" applyBorder="1" applyAlignment="1">
      <alignment vertical="center" wrapText="1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3" fontId="1" fillId="0" borderId="36" xfId="53" applyNumberFormat="1" applyFont="1" applyFill="1" applyBorder="1" applyAlignment="1">
      <alignment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4" xfId="53" applyFont="1" applyFill="1" applyBorder="1" applyAlignment="1">
      <alignment horizontal="center" vertical="center" wrapText="1"/>
      <protection/>
    </xf>
    <xf numFmtId="3" fontId="1" fillId="0" borderId="40" xfId="54" applyNumberFormat="1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3" fontId="1" fillId="0" borderId="35" xfId="54" applyNumberFormat="1" applyFont="1" applyFill="1" applyBorder="1" applyAlignment="1">
      <alignment horizontal="center" vertical="center" wrapText="1"/>
      <protection/>
    </xf>
    <xf numFmtId="3" fontId="1" fillId="0" borderId="41" xfId="53" applyNumberFormat="1" applyFont="1" applyFill="1" applyBorder="1" applyAlignment="1">
      <alignment vertical="center" wrapText="1"/>
      <protection/>
    </xf>
    <xf numFmtId="0" fontId="1" fillId="0" borderId="42" xfId="55" applyFont="1" applyFill="1" applyBorder="1" applyAlignment="1">
      <alignment horizontal="center" vertical="center" wrapText="1"/>
      <protection/>
    </xf>
    <xf numFmtId="3" fontId="1" fillId="0" borderId="43" xfId="53" applyNumberFormat="1" applyFont="1" applyFill="1" applyBorder="1" applyAlignment="1">
      <alignment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3" fontId="30" fillId="0" borderId="37" xfId="55" applyNumberFormat="1" applyFont="1" applyFill="1" applyBorder="1" applyAlignment="1">
      <alignment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3" fontId="30" fillId="0" borderId="37" xfId="53" applyNumberFormat="1" applyFont="1" applyFill="1" applyBorder="1" applyAlignment="1">
      <alignment vertical="center" wrapText="1"/>
      <protection/>
    </xf>
    <xf numFmtId="3" fontId="1" fillId="0" borderId="46" xfId="53" applyNumberFormat="1" applyFont="1" applyFill="1" applyBorder="1" applyAlignment="1">
      <alignment vertical="center" wrapText="1"/>
      <protection/>
    </xf>
    <xf numFmtId="3" fontId="30" fillId="0" borderId="37" xfId="54" applyNumberFormat="1" applyFont="1" applyFill="1" applyBorder="1" applyAlignment="1">
      <alignment horizontal="center" vertical="center" wrapText="1"/>
      <protection/>
    </xf>
    <xf numFmtId="3" fontId="1" fillId="0" borderId="46" xfId="54" applyNumberFormat="1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3" fontId="30" fillId="0" borderId="40" xfId="53" applyNumberFormat="1" applyFont="1" applyFill="1" applyBorder="1" applyAlignment="1">
      <alignment vertical="center" wrapText="1"/>
      <protection/>
    </xf>
    <xf numFmtId="0" fontId="23" fillId="0" borderId="47" xfId="53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4" fontId="23" fillId="0" borderId="48" xfId="53" applyNumberFormat="1" applyFont="1" applyFill="1" applyBorder="1" applyAlignment="1">
      <alignment vertical="center" wrapText="1"/>
      <protection/>
    </xf>
    <xf numFmtId="3" fontId="23" fillId="0" borderId="4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21" fillId="0" borderId="17" xfId="53" applyNumberFormat="1" applyFont="1" applyFill="1" applyBorder="1" applyAlignment="1">
      <alignment vertical="center" wrapText="1"/>
      <protection/>
    </xf>
    <xf numFmtId="4" fontId="21" fillId="0" borderId="17" xfId="55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23" xfId="54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1" fillId="0" borderId="17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30" fillId="0" borderId="22" xfId="53" applyNumberFormat="1" applyFont="1" applyFill="1" applyBorder="1" applyAlignment="1">
      <alignment vertical="center" wrapText="1"/>
      <protection/>
    </xf>
    <xf numFmtId="4" fontId="21" fillId="0" borderId="19" xfId="55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30" fillId="0" borderId="15" xfId="55" applyNumberFormat="1" applyFont="1" applyFill="1" applyBorder="1" applyAlignment="1">
      <alignment vertical="center" wrapText="1"/>
      <protection/>
    </xf>
    <xf numFmtId="4" fontId="21" fillId="0" borderId="28" xfId="55" applyNumberFormat="1" applyFont="1" applyFill="1" applyBorder="1" applyAlignment="1">
      <alignment vertical="center" wrapText="1"/>
      <protection/>
    </xf>
    <xf numFmtId="4" fontId="21" fillId="0" borderId="50" xfId="55" applyNumberFormat="1" applyFont="1" applyFill="1" applyBorder="1" applyAlignment="1">
      <alignment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30" fillId="0" borderId="14" xfId="54" applyNumberFormat="1" applyFont="1" applyFill="1" applyBorder="1" applyAlignment="1">
      <alignment vertical="center" wrapText="1"/>
      <protection/>
    </xf>
    <xf numFmtId="4" fontId="37" fillId="0" borderId="0" xfId="53" applyNumberFormat="1" applyFont="1">
      <alignment/>
      <protection/>
    </xf>
    <xf numFmtId="4" fontId="43" fillId="0" borderId="31" xfId="53" applyNumberFormat="1" applyFont="1" applyFill="1" applyBorder="1" applyAlignment="1">
      <alignment vertical="center" wrapText="1"/>
      <protection/>
    </xf>
    <xf numFmtId="3" fontId="43" fillId="0" borderId="31" xfId="53" applyNumberFormat="1" applyFont="1" applyFill="1" applyBorder="1" applyAlignment="1">
      <alignment vertical="center" wrapText="1"/>
      <protection/>
    </xf>
    <xf numFmtId="4" fontId="43" fillId="0" borderId="0" xfId="53" applyNumberFormat="1" applyFont="1" applyFill="1" applyAlignment="1">
      <alignment vertical="center" wrapText="1"/>
      <protection/>
    </xf>
    <xf numFmtId="0" fontId="43" fillId="0" borderId="0" xfId="53" applyFont="1" applyFill="1" applyAlignment="1">
      <alignment vertical="center" wrapText="1"/>
      <protection/>
    </xf>
    <xf numFmtId="4" fontId="33" fillId="0" borderId="0" xfId="53" applyNumberFormat="1" applyFont="1" applyFill="1" applyBorder="1" applyAlignment="1">
      <alignment vertical="center" wrapText="1"/>
      <protection/>
    </xf>
    <xf numFmtId="0" fontId="33" fillId="0" borderId="51" xfId="53" applyFont="1" applyFill="1" applyBorder="1" applyAlignment="1">
      <alignment horizontal="center" vertical="center" wrapText="1"/>
      <protection/>
    </xf>
    <xf numFmtId="0" fontId="33" fillId="0" borderId="52" xfId="53" applyFont="1" applyFill="1" applyBorder="1" applyAlignment="1">
      <alignment vertical="center" wrapText="1"/>
      <protection/>
    </xf>
    <xf numFmtId="3" fontId="44" fillId="0" borderId="31" xfId="53" applyNumberFormat="1" applyFont="1" applyFill="1" applyBorder="1" applyAlignment="1">
      <alignment vertical="center" wrapText="1"/>
      <protection/>
    </xf>
    <xf numFmtId="0" fontId="33" fillId="0" borderId="53" xfId="53" applyFont="1" applyFill="1" applyBorder="1" applyAlignment="1">
      <alignment horizontal="center" vertical="center" wrapText="1"/>
      <protection/>
    </xf>
    <xf numFmtId="4" fontId="33" fillId="0" borderId="0" xfId="53" applyNumberFormat="1" applyFont="1" applyFill="1" applyBorder="1" applyAlignment="1">
      <alignment horizontal="center" vertical="center" wrapText="1"/>
      <protection/>
    </xf>
    <xf numFmtId="4" fontId="33" fillId="0" borderId="0" xfId="54" applyNumberFormat="1" applyFont="1" applyFill="1" applyBorder="1" applyAlignment="1">
      <alignment horizontal="center" vertical="center" wrapText="1"/>
      <protection/>
    </xf>
    <xf numFmtId="0" fontId="33" fillId="0" borderId="38" xfId="54" applyFont="1" applyFill="1" applyBorder="1" applyAlignment="1">
      <alignment horizontal="center" vertical="center" wrapText="1"/>
      <protection/>
    </xf>
    <xf numFmtId="3" fontId="43" fillId="0" borderId="19" xfId="54" applyNumberFormat="1" applyFont="1" applyFill="1" applyBorder="1" applyAlignment="1">
      <alignment vertical="center" wrapText="1"/>
      <protection/>
    </xf>
    <xf numFmtId="3" fontId="44" fillId="0" borderId="19" xfId="56" applyNumberFormat="1" applyFont="1" applyFill="1" applyBorder="1" applyAlignment="1">
      <alignment horizontal="left" vertical="center" wrapText="1"/>
      <protection/>
    </xf>
    <xf numFmtId="3" fontId="33" fillId="0" borderId="35" xfId="54" applyNumberFormat="1" applyFont="1" applyFill="1" applyBorder="1" applyAlignment="1">
      <alignment horizontal="center" vertical="center" wrapText="1"/>
      <protection/>
    </xf>
    <xf numFmtId="4" fontId="43" fillId="0" borderId="0" xfId="54" applyNumberFormat="1" applyFont="1" applyFill="1" applyAlignment="1">
      <alignment vertical="center" wrapText="1"/>
      <protection/>
    </xf>
    <xf numFmtId="0" fontId="43" fillId="0" borderId="0" xfId="54" applyFont="1" applyFill="1" applyAlignment="1">
      <alignment vertical="center" wrapText="1"/>
      <protection/>
    </xf>
    <xf numFmtId="3" fontId="1" fillId="0" borderId="54" xfId="54" applyNumberFormat="1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vertical="center" wrapText="1"/>
      <protection/>
    </xf>
    <xf numFmtId="4" fontId="21" fillId="0" borderId="55" xfId="53" applyNumberFormat="1" applyFont="1" applyFill="1" applyBorder="1" applyAlignment="1">
      <alignment vertical="center" wrapText="1"/>
      <protection/>
    </xf>
    <xf numFmtId="3" fontId="21" fillId="0" borderId="55" xfId="53" applyNumberFormat="1" applyFont="1" applyFill="1" applyBorder="1" applyAlignment="1">
      <alignment vertical="center" wrapText="1"/>
      <protection/>
    </xf>
    <xf numFmtId="3" fontId="1" fillId="0" borderId="40" xfId="53" applyNumberFormat="1" applyFont="1" applyFill="1" applyBorder="1" applyAlignment="1">
      <alignment horizontal="center" vertical="center" wrapText="1"/>
      <protection/>
    </xf>
    <xf numFmtId="0" fontId="1" fillId="0" borderId="56" xfId="53" applyFont="1" applyFill="1" applyBorder="1" applyAlignment="1">
      <alignment horizontal="center" vertical="center" wrapText="1"/>
      <protection/>
    </xf>
    <xf numFmtId="0" fontId="1" fillId="0" borderId="57" xfId="56" applyFont="1" applyFill="1" applyBorder="1" applyAlignment="1">
      <alignment horizontal="center" vertical="center" wrapText="1"/>
      <protection/>
    </xf>
    <xf numFmtId="0" fontId="1" fillId="0" borderId="58" xfId="56" applyFont="1" applyFill="1" applyBorder="1" applyAlignment="1">
      <alignment horizontal="left" vertical="center" wrapText="1"/>
      <protection/>
    </xf>
    <xf numFmtId="4" fontId="21" fillId="0" borderId="58" xfId="56" applyNumberFormat="1" applyFont="1" applyFill="1" applyBorder="1" applyAlignment="1">
      <alignment vertical="center" wrapText="1"/>
      <protection/>
    </xf>
    <xf numFmtId="3" fontId="21" fillId="0" borderId="58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59" xfId="56" applyFont="1" applyFill="1" applyBorder="1" applyAlignment="1">
      <alignment horizontal="center" vertical="center" wrapText="1"/>
      <protection/>
    </xf>
    <xf numFmtId="0" fontId="1" fillId="0" borderId="60" xfId="56" applyFont="1" applyFill="1" applyBorder="1" applyAlignment="1">
      <alignment horizontal="left" vertical="center" wrapText="1"/>
      <protection/>
    </xf>
    <xf numFmtId="4" fontId="21" fillId="0" borderId="26" xfId="56" applyNumberFormat="1" applyFont="1" applyFill="1" applyBorder="1" applyAlignment="1">
      <alignment vertical="center" wrapText="1"/>
      <protection/>
    </xf>
    <xf numFmtId="4" fontId="21" fillId="0" borderId="60" xfId="56" applyNumberFormat="1" applyFont="1" applyFill="1" applyBorder="1" applyAlignment="1">
      <alignment vertical="center" wrapText="1"/>
      <protection/>
    </xf>
    <xf numFmtId="3" fontId="21" fillId="0" borderId="60" xfId="56" applyNumberFormat="1" applyFont="1" applyFill="1" applyBorder="1" applyAlignment="1">
      <alignment vertical="center" wrapText="1"/>
      <protection/>
    </xf>
    <xf numFmtId="0" fontId="21" fillId="0" borderId="61" xfId="53" applyFont="1" applyFill="1" applyBorder="1">
      <alignment/>
      <protection/>
    </xf>
    <xf numFmtId="3" fontId="21" fillId="0" borderId="62" xfId="53" applyNumberFormat="1" applyFont="1" applyFill="1" applyBorder="1" applyAlignment="1">
      <alignment wrapText="1"/>
      <protection/>
    </xf>
    <xf numFmtId="4" fontId="21" fillId="0" borderId="62" xfId="53" applyNumberFormat="1" applyFont="1" applyFill="1" applyBorder="1" applyAlignment="1">
      <alignment vertical="center"/>
      <protection/>
    </xf>
    <xf numFmtId="0" fontId="21" fillId="0" borderId="62" xfId="53" applyFont="1" applyFill="1" applyBorder="1">
      <alignment/>
      <protection/>
    </xf>
    <xf numFmtId="3" fontId="1" fillId="0" borderId="63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0" fontId="33" fillId="0" borderId="19" xfId="54" applyFont="1" applyFill="1" applyBorder="1" applyAlignment="1">
      <alignment horizontal="left" vertical="center" wrapText="1"/>
      <protection/>
    </xf>
    <xf numFmtId="4" fontId="43" fillId="0" borderId="17" xfId="54" applyNumberFormat="1" applyFont="1" applyFill="1" applyBorder="1" applyAlignment="1">
      <alignment vertical="center" wrapText="1"/>
      <protection/>
    </xf>
    <xf numFmtId="4" fontId="43" fillId="0" borderId="19" xfId="54" applyNumberFormat="1" applyFont="1" applyFill="1" applyBorder="1" applyAlignment="1">
      <alignment vertical="center" wrapText="1"/>
      <protection/>
    </xf>
    <xf numFmtId="4" fontId="43" fillId="0" borderId="18" xfId="54" applyNumberFormat="1" applyFont="1" applyFill="1" applyBorder="1" applyAlignment="1">
      <alignment vertical="center" wrapText="1"/>
      <protection/>
    </xf>
    <xf numFmtId="3" fontId="45" fillId="0" borderId="19" xfId="56" applyNumberFormat="1" applyFont="1" applyFill="1" applyBorder="1" applyAlignment="1">
      <alignment vertical="center" wrapText="1"/>
      <protection/>
    </xf>
    <xf numFmtId="3" fontId="33" fillId="0" borderId="53" xfId="53" applyNumberFormat="1" applyFont="1" applyFill="1" applyBorder="1" applyAlignment="1">
      <alignment vertical="center" wrapText="1"/>
      <protection/>
    </xf>
    <xf numFmtId="3" fontId="21" fillId="0" borderId="64" xfId="53" applyNumberFormat="1" applyFont="1" applyFill="1" applyBorder="1" applyAlignment="1">
      <alignment vertical="center" wrapText="1"/>
      <protection/>
    </xf>
    <xf numFmtId="3" fontId="1" fillId="0" borderId="53" xfId="53" applyNumberFormat="1" applyFont="1" applyFill="1" applyBorder="1" applyAlignment="1">
      <alignment vertical="center" wrapText="1"/>
      <protection/>
    </xf>
    <xf numFmtId="3" fontId="42" fillId="0" borderId="19" xfId="56" applyNumberFormat="1" applyFont="1" applyFill="1" applyBorder="1" applyAlignment="1">
      <alignment vertical="center" wrapText="1"/>
      <protection/>
    </xf>
    <xf numFmtId="3" fontId="31" fillId="0" borderId="17" xfId="55" applyNumberFormat="1" applyFont="1" applyFill="1" applyBorder="1" applyAlignment="1">
      <alignment vertical="center" wrapText="1"/>
      <protection/>
    </xf>
    <xf numFmtId="0" fontId="1" fillId="0" borderId="57" xfId="52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vertical="center" wrapText="1"/>
      <protection/>
    </xf>
    <xf numFmtId="4" fontId="1" fillId="0" borderId="58" xfId="52" applyNumberFormat="1" applyFont="1" applyFill="1" applyBorder="1" applyAlignment="1">
      <alignment horizontal="right" vertical="center" wrapText="1"/>
      <protection/>
    </xf>
    <xf numFmtId="4" fontId="21" fillId="0" borderId="58" xfId="52" applyNumberFormat="1" applyFont="1" applyFill="1" applyBorder="1" applyAlignment="1">
      <alignment horizontal="right" vertical="center" wrapText="1"/>
      <protection/>
    </xf>
    <xf numFmtId="3" fontId="1" fillId="0" borderId="58" xfId="52" applyNumberFormat="1" applyFont="1" applyFill="1" applyBorder="1" applyAlignment="1">
      <alignment horizontal="right" vertical="center" wrapText="1"/>
      <protection/>
    </xf>
    <xf numFmtId="3" fontId="1" fillId="0" borderId="58" xfId="52" applyNumberFormat="1" applyFont="1" applyFill="1" applyBorder="1" applyAlignment="1">
      <alignment horizontal="center" vertical="center" wrapText="1"/>
      <protection/>
    </xf>
    <xf numFmtId="0" fontId="1" fillId="0" borderId="61" xfId="53" applyFont="1" applyFill="1" applyBorder="1" applyAlignment="1">
      <alignment horizontal="center" vertical="center" wrapText="1"/>
      <protection/>
    </xf>
    <xf numFmtId="0" fontId="1" fillId="0" borderId="62" xfId="53" applyFont="1" applyFill="1" applyBorder="1" applyAlignment="1">
      <alignment vertical="center" wrapText="1"/>
      <protection/>
    </xf>
    <xf numFmtId="4" fontId="21" fillId="0" borderId="62" xfId="53" applyNumberFormat="1" applyFont="1" applyFill="1" applyBorder="1" applyAlignment="1">
      <alignment vertical="center" wrapText="1"/>
      <protection/>
    </xf>
    <xf numFmtId="3" fontId="21" fillId="0" borderId="62" xfId="53" applyNumberFormat="1" applyFont="1" applyFill="1" applyBorder="1" applyAlignment="1">
      <alignment vertical="center" wrapText="1"/>
      <protection/>
    </xf>
    <xf numFmtId="3" fontId="1" fillId="0" borderId="65" xfId="54" applyNumberFormat="1" applyFont="1" applyFill="1" applyBorder="1" applyAlignment="1">
      <alignment horizontal="center" vertical="center" wrapText="1"/>
      <protection/>
    </xf>
    <xf numFmtId="4" fontId="1" fillId="0" borderId="58" xfId="56" applyNumberFormat="1" applyFont="1" applyFill="1" applyBorder="1" applyAlignment="1">
      <alignment vertical="center" wrapText="1"/>
      <protection/>
    </xf>
    <xf numFmtId="4" fontId="1" fillId="0" borderId="60" xfId="56" applyNumberFormat="1" applyFont="1" applyFill="1" applyBorder="1" applyAlignment="1">
      <alignment vertical="center" wrapText="1"/>
      <protection/>
    </xf>
    <xf numFmtId="4" fontId="1" fillId="0" borderId="32" xfId="55" applyNumberFormat="1" applyFont="1" applyFill="1" applyBorder="1" applyAlignment="1">
      <alignment vertical="center" wrapText="1"/>
      <protection/>
    </xf>
    <xf numFmtId="4" fontId="1" fillId="0" borderId="19" xfId="55" applyNumberFormat="1" applyFont="1" applyFill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4" fontId="21" fillId="0" borderId="31" xfId="53" applyNumberFormat="1" applyFont="1" applyFill="1" applyBorder="1" applyAlignment="1">
      <alignment vertical="center" wrapText="1"/>
      <protection/>
    </xf>
    <xf numFmtId="3" fontId="21" fillId="0" borderId="31" xfId="53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vertical="center" wrapText="1"/>
      <protection/>
    </xf>
    <xf numFmtId="3" fontId="31" fillId="0" borderId="31" xfId="55" applyNumberFormat="1" applyFont="1" applyFill="1" applyBorder="1" applyAlignment="1">
      <alignment horizontal="left" vertical="center" wrapText="1"/>
      <protection/>
    </xf>
    <xf numFmtId="3" fontId="31" fillId="0" borderId="53" xfId="53" applyNumberFormat="1" applyFont="1" applyFill="1" applyBorder="1" applyAlignment="1">
      <alignment horizontal="center" vertical="center" wrapText="1"/>
      <protection/>
    </xf>
    <xf numFmtId="4" fontId="31" fillId="0" borderId="0" xfId="53" applyNumberFormat="1" applyFont="1" applyFill="1" applyBorder="1" applyAlignment="1">
      <alignment horizontal="center"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0" fontId="1" fillId="0" borderId="51" xfId="56" applyFont="1" applyFill="1" applyBorder="1" applyAlignment="1">
      <alignment horizontal="center" vertical="center" wrapText="1"/>
      <protection/>
    </xf>
    <xf numFmtId="0" fontId="1" fillId="0" borderId="52" xfId="56" applyFont="1" applyFill="1" applyBorder="1" applyAlignment="1">
      <alignment horizontal="left" vertical="center" wrapText="1"/>
      <protection/>
    </xf>
    <xf numFmtId="4" fontId="21" fillId="0" borderId="31" xfId="56" applyNumberFormat="1" applyFont="1" applyFill="1" applyBorder="1" applyAlignment="1">
      <alignment vertical="center" wrapText="1"/>
      <protection/>
    </xf>
    <xf numFmtId="4" fontId="1" fillId="0" borderId="31" xfId="56" applyNumberFormat="1" applyFont="1" applyFill="1" applyBorder="1" applyAlignment="1">
      <alignment vertical="center" wrapText="1"/>
      <protection/>
    </xf>
    <xf numFmtId="3" fontId="21" fillId="0" borderId="31" xfId="56" applyNumberFormat="1" applyFont="1" applyFill="1" applyBorder="1" applyAlignment="1">
      <alignment vertical="center" wrapText="1"/>
      <protection/>
    </xf>
    <xf numFmtId="3" fontId="32" fillId="0" borderId="66" xfId="56" applyNumberFormat="1" applyFont="1" applyFill="1" applyBorder="1" applyAlignment="1">
      <alignment horizontal="center" vertical="center" wrapText="1"/>
      <protection/>
    </xf>
    <xf numFmtId="3" fontId="1" fillId="0" borderId="67" xfId="54" applyNumberFormat="1" applyFont="1" applyFill="1" applyBorder="1" applyAlignment="1">
      <alignment horizontal="center" vertical="center" wrapText="1"/>
      <protection/>
    </xf>
    <xf numFmtId="0" fontId="33" fillId="0" borderId="68" xfId="55" applyFont="1" applyFill="1" applyBorder="1" applyAlignment="1">
      <alignment horizontal="center" vertical="center" wrapText="1"/>
      <protection/>
    </xf>
    <xf numFmtId="0" fontId="33" fillId="0" borderId="69" xfId="55" applyFont="1" applyFill="1" applyBorder="1" applyAlignment="1">
      <alignment horizontal="left" vertical="center" wrapText="1"/>
      <protection/>
    </xf>
    <xf numFmtId="4" fontId="43" fillId="0" borderId="69" xfId="55" applyNumberFormat="1" applyFont="1" applyFill="1" applyBorder="1" applyAlignment="1">
      <alignment vertical="center" wrapText="1"/>
      <protection/>
    </xf>
    <xf numFmtId="4" fontId="33" fillId="0" borderId="69" xfId="55" applyNumberFormat="1" applyFont="1" applyFill="1" applyBorder="1" applyAlignment="1">
      <alignment vertical="center" wrapText="1"/>
      <protection/>
    </xf>
    <xf numFmtId="3" fontId="43" fillId="0" borderId="69" xfId="55" applyNumberFormat="1" applyFont="1" applyFill="1" applyBorder="1" applyAlignment="1">
      <alignment vertical="center" wrapText="1"/>
      <protection/>
    </xf>
    <xf numFmtId="3" fontId="45" fillId="0" borderId="69" xfId="55" applyNumberFormat="1" applyFont="1" applyFill="1" applyBorder="1" applyAlignment="1">
      <alignment vertical="center" wrapText="1"/>
      <protection/>
    </xf>
    <xf numFmtId="3" fontId="33" fillId="0" borderId="63" xfId="53" applyNumberFormat="1" applyFont="1" applyFill="1" applyBorder="1" applyAlignment="1">
      <alignment vertical="center" wrapText="1"/>
      <protection/>
    </xf>
    <xf numFmtId="4" fontId="43" fillId="0" borderId="0" xfId="55" applyNumberFormat="1" applyFont="1" applyFill="1" applyAlignment="1">
      <alignment vertical="center" wrapText="1"/>
      <protection/>
    </xf>
    <xf numFmtId="0" fontId="43" fillId="0" borderId="0" xfId="55" applyFont="1" applyFill="1" applyAlignment="1">
      <alignment vertical="center" wrapText="1"/>
      <protection/>
    </xf>
    <xf numFmtId="0" fontId="33" fillId="0" borderId="39" xfId="55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vertical="center" wrapText="1"/>
      <protection/>
    </xf>
    <xf numFmtId="4" fontId="43" fillId="0" borderId="19" xfId="55" applyNumberFormat="1" applyFont="1" applyFill="1" applyBorder="1" applyAlignment="1">
      <alignment vertical="center" wrapText="1"/>
      <protection/>
    </xf>
    <xf numFmtId="4" fontId="33" fillId="0" borderId="19" xfId="55" applyNumberFormat="1" applyFont="1" applyFill="1" applyBorder="1" applyAlignment="1">
      <alignment vertical="center" wrapText="1"/>
      <protection/>
    </xf>
    <xf numFmtId="4" fontId="43" fillId="0" borderId="17" xfId="55" applyNumberFormat="1" applyFont="1" applyFill="1" applyBorder="1" applyAlignment="1">
      <alignment vertical="center" wrapText="1"/>
      <protection/>
    </xf>
    <xf numFmtId="3" fontId="43" fillId="0" borderId="17" xfId="55" applyNumberFormat="1" applyFont="1" applyFill="1" applyBorder="1" applyAlignment="1">
      <alignment vertical="center" wrapText="1"/>
      <protection/>
    </xf>
    <xf numFmtId="3" fontId="46" fillId="0" borderId="19" xfId="56" applyNumberFormat="1" applyFont="1" applyFill="1" applyBorder="1" applyAlignment="1">
      <alignment vertical="center" wrapText="1"/>
      <protection/>
    </xf>
    <xf numFmtId="0" fontId="33" fillId="0" borderId="38" xfId="53" applyFont="1" applyFill="1" applyBorder="1" applyAlignment="1">
      <alignment horizontal="center" vertical="center" wrapText="1"/>
      <protection/>
    </xf>
    <xf numFmtId="0" fontId="33" fillId="0" borderId="17" xfId="53" applyFont="1" applyFill="1" applyBorder="1" applyAlignment="1">
      <alignment vertical="center" wrapText="1"/>
      <protection/>
    </xf>
    <xf numFmtId="4" fontId="43" fillId="0" borderId="19" xfId="53" applyNumberFormat="1" applyFont="1" applyFill="1" applyBorder="1" applyAlignment="1">
      <alignment vertical="center" wrapText="1"/>
      <protection/>
    </xf>
    <xf numFmtId="3" fontId="43" fillId="0" borderId="19" xfId="53" applyNumberFormat="1" applyFont="1" applyFill="1" applyBorder="1" applyAlignment="1">
      <alignment vertical="center" wrapText="1"/>
      <protection/>
    </xf>
    <xf numFmtId="0" fontId="23" fillId="0" borderId="70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30" fillId="0" borderId="72" xfId="54" applyFont="1" applyFill="1" applyBorder="1" applyAlignment="1">
      <alignment horizontal="left" vertical="center" wrapText="1"/>
      <protection/>
    </xf>
    <xf numFmtId="0" fontId="30" fillId="0" borderId="73" xfId="54" applyFont="1" applyFill="1" applyBorder="1" applyAlignment="1">
      <alignment horizontal="left" vertical="center" wrapText="1"/>
      <protection/>
    </xf>
    <xf numFmtId="0" fontId="41" fillId="24" borderId="74" xfId="0" applyFont="1" applyBorder="1" applyAlignment="1">
      <alignment horizontal="right" vertical="center" wrapText="1" shrinkToFit="1"/>
    </xf>
    <xf numFmtId="0" fontId="41" fillId="24" borderId="75" xfId="0" applyFont="1" applyBorder="1" applyAlignment="1">
      <alignment horizontal="right" vertical="center" wrapText="1" shrinkToFit="1"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76" xfId="53" applyFont="1" applyFill="1" applyBorder="1" applyAlignment="1">
      <alignment horizontal="center" vertical="center" wrapText="1"/>
      <protection/>
    </xf>
    <xf numFmtId="0" fontId="23" fillId="0" borderId="77" xfId="53" applyFont="1" applyFill="1" applyBorder="1" applyAlignment="1">
      <alignment horizontal="center" vertical="center" wrapText="1"/>
      <protection/>
    </xf>
    <xf numFmtId="0" fontId="23" fillId="0" borderId="78" xfId="53" applyFont="1" applyFill="1" applyBorder="1" applyAlignment="1">
      <alignment horizontal="center" vertical="center" wrapText="1"/>
      <protection/>
    </xf>
    <xf numFmtId="0" fontId="23" fillId="0" borderId="79" xfId="53" applyFont="1" applyFill="1" applyBorder="1" applyAlignment="1">
      <alignment horizontal="center" vertical="center" wrapText="1"/>
      <protection/>
    </xf>
    <xf numFmtId="4" fontId="23" fillId="0" borderId="78" xfId="53" applyNumberFormat="1" applyFont="1" applyFill="1" applyBorder="1" applyAlignment="1">
      <alignment horizontal="center" vertical="center" wrapText="1"/>
      <protection/>
    </xf>
    <xf numFmtId="4" fontId="23" fillId="0" borderId="79" xfId="53" applyNumberFormat="1" applyFont="1" applyFill="1" applyBorder="1" applyAlignment="1">
      <alignment horizontal="center" vertical="center" wrapText="1"/>
      <protection/>
    </xf>
    <xf numFmtId="0" fontId="23" fillId="0" borderId="80" xfId="53" applyFont="1" applyFill="1" applyBorder="1" applyAlignment="1">
      <alignment horizontal="center" vertical="center" wrapText="1"/>
      <protection/>
    </xf>
    <xf numFmtId="0" fontId="24" fillId="0" borderId="81" xfId="53" applyFont="1" applyFill="1" applyBorder="1" applyAlignment="1">
      <alignment horizontal="center" vertical="center" wrapText="1"/>
      <protection/>
    </xf>
    <xf numFmtId="0" fontId="24" fillId="0" borderId="82" xfId="53" applyFont="1" applyFill="1" applyBorder="1" applyAlignment="1">
      <alignment horizontal="center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3" fillId="0" borderId="83" xfId="53" applyFont="1" applyFill="1" applyBorder="1" applyAlignment="1">
      <alignment horizontal="center" vertical="center" wrapText="1"/>
      <protection/>
    </xf>
    <xf numFmtId="0" fontId="23" fillId="0" borderId="84" xfId="53" applyFont="1" applyFill="1" applyBorder="1" applyAlignment="1">
      <alignment horizontal="center" vertical="center" wrapText="1"/>
      <protection/>
    </xf>
    <xf numFmtId="0" fontId="30" fillId="0" borderId="72" xfId="53" applyFont="1" applyFill="1" applyBorder="1" applyAlignment="1">
      <alignment horizontal="left" vertical="center" wrapText="1"/>
      <protection/>
    </xf>
    <xf numFmtId="0" fontId="30" fillId="0" borderId="73" xfId="53" applyFont="1" applyFill="1" applyBorder="1" applyAlignment="1">
      <alignment horizontal="left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3" fontId="1" fillId="0" borderId="85" xfId="53" applyNumberFormat="1" applyFont="1" applyFill="1" applyBorder="1" applyAlignment="1">
      <alignment horizontal="center" vertical="center" wrapText="1"/>
      <protection/>
    </xf>
    <xf numFmtId="3" fontId="1" fillId="0" borderId="53" xfId="53" applyNumberFormat="1" applyFont="1" applyFill="1" applyBorder="1" applyAlignment="1">
      <alignment horizontal="center" vertical="center" wrapText="1"/>
      <protection/>
    </xf>
    <xf numFmtId="3" fontId="32" fillId="0" borderId="86" xfId="56" applyNumberFormat="1" applyFont="1" applyFill="1" applyBorder="1" applyAlignment="1">
      <alignment horizontal="center" vertical="center" wrapText="1"/>
      <protection/>
    </xf>
    <xf numFmtId="3" fontId="32" fillId="0" borderId="60" xfId="56" applyNumberFormat="1" applyFont="1" applyFill="1" applyBorder="1" applyAlignment="1">
      <alignment horizontal="center" vertical="center" wrapText="1"/>
      <protection/>
    </xf>
    <xf numFmtId="3" fontId="1" fillId="0" borderId="85" xfId="54" applyNumberFormat="1" applyFont="1" applyFill="1" applyBorder="1" applyAlignment="1">
      <alignment horizontal="center" vertical="center" wrapText="1"/>
      <protection/>
    </xf>
    <xf numFmtId="3" fontId="1" fillId="0" borderId="87" xfId="54" applyNumberFormat="1" applyFont="1" applyFill="1" applyBorder="1" applyAlignment="1">
      <alignment horizontal="center" vertical="center" wrapText="1"/>
      <protection/>
    </xf>
    <xf numFmtId="3" fontId="31" fillId="0" borderId="86" xfId="56" applyNumberFormat="1" applyFont="1" applyFill="1" applyBorder="1" applyAlignment="1">
      <alignment horizontal="center" vertical="center" wrapText="1"/>
      <protection/>
    </xf>
    <xf numFmtId="3" fontId="31" fillId="0" borderId="64" xfId="56" applyNumberFormat="1" applyFont="1" applyFill="1" applyBorder="1" applyAlignment="1">
      <alignment horizontal="center" vertical="center" wrapText="1"/>
      <protection/>
    </xf>
    <xf numFmtId="3" fontId="1" fillId="0" borderId="88" xfId="53" applyNumberFormat="1" applyFont="1" applyFill="1" applyBorder="1" applyAlignment="1">
      <alignment horizontal="center" vertical="center" wrapText="1"/>
      <protection/>
    </xf>
    <xf numFmtId="0" fontId="30" fillId="0" borderId="89" xfId="52" applyFont="1" applyFill="1" applyBorder="1" applyAlignment="1">
      <alignment horizontal="left" vertical="center" wrapText="1"/>
      <protection/>
    </xf>
    <xf numFmtId="0" fontId="30" fillId="0" borderId="90" xfId="52" applyFont="1" applyFill="1" applyBorder="1" applyAlignment="1">
      <alignment horizontal="left" vertical="center" wrapText="1"/>
      <protection/>
    </xf>
    <xf numFmtId="0" fontId="1" fillId="0" borderId="91" xfId="53" applyFont="1" applyFill="1" applyBorder="1" applyAlignment="1">
      <alignment horizontal="center" vertical="center" wrapText="1"/>
      <protection/>
    </xf>
    <xf numFmtId="0" fontId="30" fillId="0" borderId="92" xfId="53" applyFont="1" applyFill="1" applyBorder="1" applyAlignment="1">
      <alignment horizontal="left" vertical="center" wrapText="1"/>
      <protection/>
    </xf>
    <xf numFmtId="0" fontId="30" fillId="0" borderId="93" xfId="53" applyFont="1" applyFill="1" applyBorder="1" applyAlignment="1">
      <alignment horizontal="left" vertical="center" wrapText="1"/>
      <protection/>
    </xf>
    <xf numFmtId="0" fontId="30" fillId="0" borderId="94" xfId="53" applyFont="1" applyFill="1" applyBorder="1" applyAlignment="1">
      <alignment horizontal="left" vertical="center" wrapText="1"/>
      <protection/>
    </xf>
    <xf numFmtId="0" fontId="30" fillId="0" borderId="95" xfId="53" applyFont="1" applyFill="1" applyBorder="1" applyAlignment="1">
      <alignment horizontal="left" vertical="center" wrapText="1"/>
      <protection/>
    </xf>
    <xf numFmtId="3" fontId="1" fillId="0" borderId="96" xfId="54" applyNumberFormat="1" applyFont="1" applyFill="1" applyBorder="1" applyAlignment="1">
      <alignment horizontal="center" vertical="center" wrapText="1"/>
      <protection/>
    </xf>
    <xf numFmtId="3" fontId="1" fillId="0" borderId="53" xfId="54" applyNumberFormat="1" applyFont="1" applyFill="1" applyBorder="1" applyAlignment="1">
      <alignment horizontal="center" vertical="center" wrapText="1"/>
      <protection/>
    </xf>
    <xf numFmtId="3" fontId="1" fillId="0" borderId="97" xfId="54" applyNumberFormat="1" applyFont="1" applyFill="1" applyBorder="1" applyAlignment="1">
      <alignment horizontal="center" vertical="center" wrapText="1"/>
      <protection/>
    </xf>
    <xf numFmtId="0" fontId="23" fillId="0" borderId="83" xfId="52" applyFont="1" applyFill="1" applyBorder="1" applyAlignment="1">
      <alignment horizontal="center" vertical="center" wrapText="1"/>
      <protection/>
    </xf>
    <xf numFmtId="0" fontId="23" fillId="0" borderId="84" xfId="52" applyFont="1" applyFill="1" applyBorder="1" applyAlignment="1">
      <alignment horizontal="center" vertical="center" wrapText="1"/>
      <protection/>
    </xf>
    <xf numFmtId="0" fontId="30" fillId="0" borderId="98" xfId="52" applyFont="1" applyFill="1" applyBorder="1" applyAlignment="1">
      <alignment horizontal="left" vertical="center" wrapText="1"/>
      <protection/>
    </xf>
    <xf numFmtId="0" fontId="30" fillId="0" borderId="89" xfId="53" applyFont="1" applyFill="1" applyBorder="1" applyAlignment="1">
      <alignment horizontal="left" vertical="center" wrapText="1"/>
      <protection/>
    </xf>
    <xf numFmtId="0" fontId="30" fillId="0" borderId="90" xfId="53" applyFont="1" applyFill="1" applyBorder="1" applyAlignment="1">
      <alignment horizontal="left" vertical="center" wrapText="1"/>
      <protection/>
    </xf>
    <xf numFmtId="0" fontId="30" fillId="0" borderId="89" xfId="54" applyFont="1" applyFill="1" applyBorder="1" applyAlignment="1">
      <alignment horizontal="left" vertical="center" wrapText="1"/>
      <protection/>
    </xf>
    <xf numFmtId="0" fontId="30" fillId="0" borderId="98" xfId="54" applyFont="1" applyFill="1" applyBorder="1" applyAlignment="1">
      <alignment horizontal="left" vertical="center" wrapText="1"/>
      <protection/>
    </xf>
    <xf numFmtId="0" fontId="30" fillId="0" borderId="72" xfId="55" applyFont="1" applyFill="1" applyBorder="1" applyAlignment="1">
      <alignment horizontal="left" vertical="center" wrapText="1"/>
      <protection/>
    </xf>
    <xf numFmtId="0" fontId="30" fillId="0" borderId="73" xfId="55" applyFont="1" applyFill="1" applyBorder="1" applyAlignment="1">
      <alignment horizontal="left" vertical="center" wrapText="1"/>
      <protection/>
    </xf>
    <xf numFmtId="0" fontId="30" fillId="0" borderId="98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83" zoomScaleNormal="83" workbookViewId="0" topLeftCell="A65">
      <selection activeCell="A1" sqref="A1:I78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19" customWidth="1"/>
    <col min="4" max="4" width="15.75390625" style="119" customWidth="1"/>
    <col min="5" max="5" width="13.625" style="119" customWidth="1"/>
    <col min="6" max="6" width="15.75390625" style="1" customWidth="1"/>
    <col min="7" max="7" width="11.875" style="1" customWidth="1"/>
    <col min="8" max="8" width="12.25390625" style="1" customWidth="1"/>
    <col min="9" max="9" width="10.00390625" style="1" customWidth="1"/>
    <col min="10" max="10" width="12.875" style="119" customWidth="1"/>
    <col min="11" max="11" width="12.00390625" style="82" customWidth="1"/>
    <col min="12" max="12" width="12.25390625" style="82" customWidth="1"/>
    <col min="13" max="13" width="11.625" style="82" customWidth="1"/>
    <col min="14" max="36" width="6.25390625" style="82" customWidth="1"/>
    <col min="37" max="16384" width="6.25390625" style="1" customWidth="1"/>
  </cols>
  <sheetData>
    <row r="1" spans="7:9" ht="33" customHeight="1">
      <c r="G1" s="260" t="s">
        <v>92</v>
      </c>
      <c r="H1" s="261"/>
      <c r="I1" s="261"/>
    </row>
    <row r="2" spans="1:36" s="2" customFormat="1" ht="21" customHeight="1">
      <c r="A2" s="262" t="s">
        <v>9</v>
      </c>
      <c r="B2" s="262"/>
      <c r="C2" s="262"/>
      <c r="D2" s="262"/>
      <c r="E2" s="262"/>
      <c r="F2" s="262"/>
      <c r="G2" s="262"/>
      <c r="H2" s="262"/>
      <c r="I2" s="262"/>
      <c r="J2" s="12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3" customFormat="1" ht="12" customHeight="1" thickBot="1">
      <c r="B3" s="4"/>
      <c r="C3" s="133"/>
      <c r="D3" s="133"/>
      <c r="E3" s="133"/>
      <c r="I3" s="5" t="s">
        <v>23</v>
      </c>
      <c r="J3" s="12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6" customFormat="1" ht="14.25" customHeight="1" thickBot="1">
      <c r="A4" s="263" t="s">
        <v>24</v>
      </c>
      <c r="B4" s="265" t="s">
        <v>25</v>
      </c>
      <c r="C4" s="267" t="s">
        <v>69</v>
      </c>
      <c r="D4" s="269" t="s">
        <v>26</v>
      </c>
      <c r="E4" s="269"/>
      <c r="F4" s="269"/>
      <c r="G4" s="269"/>
      <c r="H4" s="87"/>
      <c r="I4" s="270" t="s">
        <v>27</v>
      </c>
      <c r="J4" s="12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6" customFormat="1" ht="14.25" customHeight="1" thickBot="1">
      <c r="A5" s="264"/>
      <c r="B5" s="266"/>
      <c r="C5" s="268"/>
      <c r="D5" s="279" t="s">
        <v>28</v>
      </c>
      <c r="E5" s="280" t="s">
        <v>29</v>
      </c>
      <c r="F5" s="280"/>
      <c r="G5" s="280"/>
      <c r="H5" s="7"/>
      <c r="I5" s="271"/>
      <c r="J5" s="12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6" customFormat="1" ht="14.25" customHeight="1" thickBot="1">
      <c r="A6" s="264"/>
      <c r="B6" s="266"/>
      <c r="C6" s="268"/>
      <c r="D6" s="279"/>
      <c r="E6" s="281" t="s">
        <v>30</v>
      </c>
      <c r="F6" s="282" t="s">
        <v>31</v>
      </c>
      <c r="G6" s="273" t="s">
        <v>32</v>
      </c>
      <c r="H6" s="274" t="s">
        <v>33</v>
      </c>
      <c r="I6" s="271"/>
      <c r="J6" s="122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s="6" customFormat="1" ht="14.25" customHeight="1" thickBot="1">
      <c r="A7" s="264"/>
      <c r="B7" s="266"/>
      <c r="C7" s="268"/>
      <c r="D7" s="279"/>
      <c r="E7" s="281"/>
      <c r="F7" s="282"/>
      <c r="G7" s="273"/>
      <c r="H7" s="274"/>
      <c r="I7" s="271"/>
      <c r="J7" s="122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s="6" customFormat="1" ht="15" customHeight="1">
      <c r="A8" s="264"/>
      <c r="B8" s="266"/>
      <c r="C8" s="268"/>
      <c r="D8" s="279"/>
      <c r="E8" s="281"/>
      <c r="F8" s="282"/>
      <c r="G8" s="273"/>
      <c r="H8" s="274"/>
      <c r="I8" s="271"/>
      <c r="J8" s="12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s="10" customFormat="1" ht="10.5" customHeight="1" thickBot="1">
      <c r="A9" s="88">
        <v>1</v>
      </c>
      <c r="B9" s="8">
        <v>2</v>
      </c>
      <c r="C9" s="134">
        <v>3</v>
      </c>
      <c r="D9" s="134">
        <v>4</v>
      </c>
      <c r="E9" s="135">
        <v>5</v>
      </c>
      <c r="F9" s="9">
        <v>6</v>
      </c>
      <c r="G9" s="9">
        <v>7</v>
      </c>
      <c r="H9" s="9">
        <v>8</v>
      </c>
      <c r="I9" s="89">
        <v>9</v>
      </c>
      <c r="J9" s="12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6" customFormat="1" ht="25.5" customHeight="1" thickBot="1">
      <c r="A10" s="275" t="s">
        <v>34</v>
      </c>
      <c r="B10" s="276"/>
      <c r="C10" s="59">
        <f>C11+C17</f>
        <v>3717659.86</v>
      </c>
      <c r="D10" s="59">
        <f>D11+D17</f>
        <v>1941356</v>
      </c>
      <c r="E10" s="59">
        <f>E11+E17</f>
        <v>263303.86</v>
      </c>
      <c r="F10" s="11">
        <f>F11+F17</f>
        <v>1413000</v>
      </c>
      <c r="G10" s="11">
        <f>G11+G17</f>
        <v>80000</v>
      </c>
      <c r="H10" s="12"/>
      <c r="I10" s="90"/>
      <c r="J10" s="12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6" customFormat="1" ht="21.75" customHeight="1" thickBot="1">
      <c r="A11" s="277" t="s">
        <v>35</v>
      </c>
      <c r="B11" s="278"/>
      <c r="C11" s="62">
        <f>SUM(C12:C16)</f>
        <v>3495920</v>
      </c>
      <c r="D11" s="62">
        <f>SUM(D12:D16)</f>
        <v>1941356</v>
      </c>
      <c r="E11" s="62">
        <f>SUM(E12:E16)</f>
        <v>141564</v>
      </c>
      <c r="F11" s="62">
        <f>SUM(F12:F16)</f>
        <v>1413000</v>
      </c>
      <c r="G11" s="13">
        <f>SUM(G12:G14)</f>
        <v>0</v>
      </c>
      <c r="H11" s="15"/>
      <c r="I11" s="91"/>
      <c r="J11" s="12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6" customFormat="1" ht="52.5" customHeight="1" thickTop="1">
      <c r="A12" s="92">
        <v>1</v>
      </c>
      <c r="B12" s="16" t="s">
        <v>6</v>
      </c>
      <c r="C12" s="136">
        <f>SUM(D12,E12,F12,G12,H12)</f>
        <v>3380000</v>
      </c>
      <c r="D12" s="136">
        <v>1941356</v>
      </c>
      <c r="E12" s="136">
        <v>25644</v>
      </c>
      <c r="F12" s="17">
        <v>1413000</v>
      </c>
      <c r="G12" s="17"/>
      <c r="H12" s="228"/>
      <c r="I12" s="283" t="s">
        <v>36</v>
      </c>
      <c r="J12" s="125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20" customFormat="1" ht="26.25" customHeight="1">
      <c r="A13" s="93">
        <v>2</v>
      </c>
      <c r="B13" s="21" t="s">
        <v>56</v>
      </c>
      <c r="C13" s="137">
        <f>SUM(D13,E13,F13,G13,H13)</f>
        <v>4920</v>
      </c>
      <c r="D13" s="137"/>
      <c r="E13" s="137">
        <v>4920</v>
      </c>
      <c r="F13" s="18"/>
      <c r="G13" s="18"/>
      <c r="H13" s="19"/>
      <c r="I13" s="284"/>
      <c r="J13" s="12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6" customFormat="1" ht="26.25" customHeight="1">
      <c r="A14" s="94">
        <v>3</v>
      </c>
      <c r="B14" s="23" t="s">
        <v>38</v>
      </c>
      <c r="C14" s="138">
        <f>E14</f>
        <v>45000</v>
      </c>
      <c r="D14" s="138"/>
      <c r="E14" s="139">
        <v>45000</v>
      </c>
      <c r="F14" s="24"/>
      <c r="G14" s="24"/>
      <c r="H14" s="25"/>
      <c r="I14" s="284"/>
      <c r="J14" s="125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6" customFormat="1" ht="26.25" customHeight="1">
      <c r="A15" s="176">
        <v>4</v>
      </c>
      <c r="B15" s="172" t="s">
        <v>89</v>
      </c>
      <c r="C15" s="173">
        <v>34000</v>
      </c>
      <c r="D15" s="173"/>
      <c r="E15" s="173">
        <v>34000</v>
      </c>
      <c r="F15" s="174"/>
      <c r="G15" s="174"/>
      <c r="H15" s="174"/>
      <c r="I15" s="171" t="s">
        <v>13</v>
      </c>
      <c r="J15" s="12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6" customFormat="1" ht="26.25" customHeight="1">
      <c r="A16" s="212">
        <v>5</v>
      </c>
      <c r="B16" s="213" t="s">
        <v>90</v>
      </c>
      <c r="C16" s="214">
        <v>32000</v>
      </c>
      <c r="D16" s="214"/>
      <c r="E16" s="214">
        <v>32000</v>
      </c>
      <c r="F16" s="215"/>
      <c r="G16" s="215"/>
      <c r="H16" s="215"/>
      <c r="I16" s="216"/>
      <c r="J16" s="12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s="45" customFormat="1" ht="21.75" customHeight="1" thickBot="1">
      <c r="A17" s="258" t="s">
        <v>57</v>
      </c>
      <c r="B17" s="259"/>
      <c r="C17" s="141">
        <f>SUM(C18:C20)</f>
        <v>221739.86</v>
      </c>
      <c r="D17" s="141">
        <f>D19+D18</f>
        <v>0</v>
      </c>
      <c r="E17" s="141">
        <f>SUM(E18:E20)</f>
        <v>121739.86</v>
      </c>
      <c r="F17" s="49">
        <f>F19+F18</f>
        <v>0</v>
      </c>
      <c r="G17" s="49">
        <v>80000</v>
      </c>
      <c r="H17" s="50"/>
      <c r="I17" s="175"/>
      <c r="J17" s="12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8" spans="1:36" s="182" customFormat="1" ht="21.75" customHeight="1" thickTop="1">
      <c r="A18" s="177">
        <v>1</v>
      </c>
      <c r="B18" s="178" t="s">
        <v>58</v>
      </c>
      <c r="C18" s="179">
        <v>56700.95</v>
      </c>
      <c r="D18" s="217"/>
      <c r="E18" s="179">
        <v>56700.95</v>
      </c>
      <c r="F18" s="180"/>
      <c r="G18" s="180"/>
      <c r="H18" s="285" t="s">
        <v>59</v>
      </c>
      <c r="I18" s="287" t="s">
        <v>36</v>
      </c>
      <c r="J18" s="126">
        <v>92600</v>
      </c>
      <c r="K18" s="181">
        <v>-23128.91</v>
      </c>
      <c r="L18" s="181">
        <v>-1175.14</v>
      </c>
      <c r="M18" s="181">
        <v>-11595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</row>
    <row r="19" spans="1:36" s="182" customFormat="1" ht="21.75" customHeight="1">
      <c r="A19" s="183">
        <v>2</v>
      </c>
      <c r="B19" s="184" t="s">
        <v>60</v>
      </c>
      <c r="C19" s="185">
        <f>SUM(D19,E19,F19,G19)</f>
        <v>27038.91</v>
      </c>
      <c r="D19" s="218"/>
      <c r="E19" s="186">
        <f>SUM(J19:K19)</f>
        <v>27038.91</v>
      </c>
      <c r="F19" s="187"/>
      <c r="G19" s="187"/>
      <c r="H19" s="286"/>
      <c r="I19" s="288"/>
      <c r="J19" s="126">
        <v>32446</v>
      </c>
      <c r="K19" s="181">
        <v>-5407.09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</row>
    <row r="20" spans="1:36" s="182" customFormat="1" ht="21.75" customHeight="1" thickBot="1">
      <c r="A20" s="229" t="s">
        <v>55</v>
      </c>
      <c r="B20" s="230" t="s">
        <v>78</v>
      </c>
      <c r="C20" s="231">
        <v>138000</v>
      </c>
      <c r="D20" s="232"/>
      <c r="E20" s="231">
        <v>38000</v>
      </c>
      <c r="F20" s="233">
        <v>20000</v>
      </c>
      <c r="G20" s="233">
        <v>80000</v>
      </c>
      <c r="H20" s="234"/>
      <c r="I20" s="235"/>
      <c r="J20" s="126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</row>
    <row r="21" spans="1:36" s="45" customFormat="1" ht="29.25" customHeight="1" thickBot="1">
      <c r="A21" s="256" t="s">
        <v>61</v>
      </c>
      <c r="B21" s="257"/>
      <c r="C21" s="140">
        <f>SUM(C22)</f>
        <v>15750</v>
      </c>
      <c r="D21" s="140">
        <f>D22</f>
        <v>0</v>
      </c>
      <c r="E21" s="140">
        <f>SUM(E22)</f>
        <v>15750</v>
      </c>
      <c r="F21" s="46">
        <f>F22</f>
        <v>0</v>
      </c>
      <c r="G21" s="46">
        <f>G22</f>
        <v>0</v>
      </c>
      <c r="H21" s="47"/>
      <c r="I21" s="48"/>
      <c r="J21" s="12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s="45" customFormat="1" ht="21.75" customHeight="1" thickBot="1">
      <c r="A22" s="258" t="s">
        <v>62</v>
      </c>
      <c r="B22" s="259"/>
      <c r="C22" s="141">
        <f>SUM(C23)</f>
        <v>15750</v>
      </c>
      <c r="D22" s="141">
        <f>D23</f>
        <v>0</v>
      </c>
      <c r="E22" s="141">
        <f>SUM(C23)</f>
        <v>15750</v>
      </c>
      <c r="F22" s="49">
        <f>F23</f>
        <v>0</v>
      </c>
      <c r="G22" s="49">
        <f>G23</f>
        <v>0</v>
      </c>
      <c r="H22" s="50"/>
      <c r="I22" s="95"/>
      <c r="J22" s="12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36" s="170" customFormat="1" ht="28.5" customHeight="1" thickBot="1" thickTop="1">
      <c r="A23" s="165">
        <v>1</v>
      </c>
      <c r="B23" s="196" t="s">
        <v>63</v>
      </c>
      <c r="C23" s="197">
        <v>15750</v>
      </c>
      <c r="D23" s="198"/>
      <c r="E23" s="199">
        <v>15750</v>
      </c>
      <c r="F23" s="166"/>
      <c r="G23" s="166"/>
      <c r="H23" s="200"/>
      <c r="I23" s="168" t="s">
        <v>36</v>
      </c>
      <c r="J23" s="164">
        <v>15000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</row>
    <row r="24" spans="1:36" s="45" customFormat="1" ht="25.5" customHeight="1" thickBot="1">
      <c r="A24" s="256" t="s">
        <v>11</v>
      </c>
      <c r="B24" s="257"/>
      <c r="C24" s="140">
        <f aca="true" t="shared" si="0" ref="C24:F25">C25</f>
        <v>17000</v>
      </c>
      <c r="D24" s="140">
        <f t="shared" si="0"/>
        <v>0</v>
      </c>
      <c r="E24" s="140">
        <f t="shared" si="0"/>
        <v>17000</v>
      </c>
      <c r="F24" s="46">
        <f t="shared" si="0"/>
        <v>0</v>
      </c>
      <c r="G24" s="46"/>
      <c r="H24" s="47"/>
      <c r="I24" s="48"/>
      <c r="J24" s="12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45" customFormat="1" ht="21.75" customHeight="1" thickBot="1">
      <c r="A25" s="258" t="s">
        <v>12</v>
      </c>
      <c r="B25" s="259"/>
      <c r="C25" s="141">
        <f t="shared" si="0"/>
        <v>17000</v>
      </c>
      <c r="D25" s="141">
        <f t="shared" si="0"/>
        <v>0</v>
      </c>
      <c r="E25" s="141">
        <f t="shared" si="0"/>
        <v>17000</v>
      </c>
      <c r="F25" s="49">
        <f t="shared" si="0"/>
        <v>0</v>
      </c>
      <c r="G25" s="49"/>
      <c r="H25" s="50"/>
      <c r="I25" s="95"/>
      <c r="J25" s="12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36" s="45" customFormat="1" ht="28.5" customHeight="1" thickBot="1" thickTop="1">
      <c r="A26" s="96">
        <v>1</v>
      </c>
      <c r="B26" s="51" t="s">
        <v>10</v>
      </c>
      <c r="C26" s="142">
        <f>SUM(D26,E26,F26,G26,H26)</f>
        <v>17000</v>
      </c>
      <c r="D26" s="143"/>
      <c r="E26" s="144">
        <v>17000</v>
      </c>
      <c r="F26" s="52"/>
      <c r="G26" s="55" t="s">
        <v>4</v>
      </c>
      <c r="H26" s="54"/>
      <c r="I26" s="97" t="s">
        <v>13</v>
      </c>
      <c r="J26" s="12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s="6" customFormat="1" ht="25.5" customHeight="1" thickBot="1">
      <c r="A27" s="275" t="s">
        <v>39</v>
      </c>
      <c r="B27" s="276"/>
      <c r="C27" s="59">
        <f>C33+C28</f>
        <v>132380.64</v>
      </c>
      <c r="D27" s="59">
        <f>D33+D28</f>
        <v>0</v>
      </c>
      <c r="E27" s="59">
        <f>E33+E28</f>
        <v>132380.64</v>
      </c>
      <c r="F27" s="11">
        <f>F33+F28</f>
        <v>0</v>
      </c>
      <c r="G27" s="11">
        <f>G33+G28</f>
        <v>0</v>
      </c>
      <c r="H27" s="12"/>
      <c r="I27" s="90"/>
      <c r="J27" s="12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6" customFormat="1" ht="23.25" customHeight="1">
      <c r="A28" s="295" t="s">
        <v>40</v>
      </c>
      <c r="B28" s="296"/>
      <c r="C28" s="69">
        <f>SUM(C29:C32)</f>
        <v>91657</v>
      </c>
      <c r="D28" s="69">
        <f>D29+D30</f>
        <v>0</v>
      </c>
      <c r="E28" s="69">
        <f>SUM(E29:E32)</f>
        <v>91657</v>
      </c>
      <c r="F28" s="70">
        <f>F29</f>
        <v>0</v>
      </c>
      <c r="G28" s="70">
        <f>G29</f>
        <v>0</v>
      </c>
      <c r="H28" s="71"/>
      <c r="I28" s="98"/>
      <c r="J28" s="12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s="244" customFormat="1" ht="25.5" customHeight="1">
      <c r="A29" s="236">
        <v>1</v>
      </c>
      <c r="B29" s="237" t="s">
        <v>91</v>
      </c>
      <c r="C29" s="238">
        <v>42409</v>
      </c>
      <c r="D29" s="239"/>
      <c r="E29" s="238">
        <v>42409</v>
      </c>
      <c r="F29" s="240"/>
      <c r="G29" s="240"/>
      <c r="H29" s="241"/>
      <c r="I29" s="242" t="s">
        <v>1</v>
      </c>
      <c r="J29" s="158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</row>
    <row r="30" spans="1:36" s="20" customFormat="1" ht="37.5" customHeight="1">
      <c r="A30" s="99">
        <v>2</v>
      </c>
      <c r="B30" s="83" t="s">
        <v>74</v>
      </c>
      <c r="C30" s="84">
        <f>D30+E30+F30+G30</f>
        <v>11205</v>
      </c>
      <c r="D30" s="219"/>
      <c r="E30" s="84">
        <v>11205</v>
      </c>
      <c r="F30" s="85"/>
      <c r="G30" s="85"/>
      <c r="H30" s="86"/>
      <c r="I30" s="100" t="s">
        <v>1</v>
      </c>
      <c r="J30" s="12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s="195" customFormat="1" ht="36" customHeight="1">
      <c r="A31" s="188" t="s">
        <v>55</v>
      </c>
      <c r="B31" s="189" t="s">
        <v>77</v>
      </c>
      <c r="C31" s="190">
        <v>28536</v>
      </c>
      <c r="D31" s="190"/>
      <c r="E31" s="190">
        <v>28536</v>
      </c>
      <c r="F31" s="191"/>
      <c r="G31" s="191"/>
      <c r="H31" s="191"/>
      <c r="I31" s="192" t="s">
        <v>1</v>
      </c>
      <c r="J31" s="193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</row>
    <row r="32" spans="1:36" s="195" customFormat="1" ht="36" customHeight="1" thickBot="1">
      <c r="A32" s="188" t="s">
        <v>87</v>
      </c>
      <c r="B32" s="189" t="s">
        <v>88</v>
      </c>
      <c r="C32" s="190">
        <v>9507</v>
      </c>
      <c r="D32" s="190"/>
      <c r="E32" s="190">
        <v>9507</v>
      </c>
      <c r="F32" s="191"/>
      <c r="G32" s="191"/>
      <c r="H32" s="191"/>
      <c r="I32" s="192" t="s">
        <v>1</v>
      </c>
      <c r="J32" s="193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</row>
    <row r="33" spans="1:36" s="6" customFormat="1" ht="20.25" customHeight="1" thickBot="1" thickTop="1">
      <c r="A33" s="297" t="s">
        <v>41</v>
      </c>
      <c r="B33" s="298"/>
      <c r="C33" s="145">
        <f>SUM(C34:C36)</f>
        <v>40723.64</v>
      </c>
      <c r="D33" s="145">
        <f>SUM(D34:D36)</f>
        <v>0</v>
      </c>
      <c r="E33" s="145">
        <f>SUM(E34:E36)</f>
        <v>40723.64</v>
      </c>
      <c r="F33" s="38">
        <f>SUM(F34:F36)</f>
        <v>0</v>
      </c>
      <c r="G33" s="38">
        <f>SUM(G34:G36)</f>
        <v>0</v>
      </c>
      <c r="H33" s="61"/>
      <c r="I33" s="101"/>
      <c r="J33" s="12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1:36" s="20" customFormat="1" ht="24.75" customHeight="1" thickTop="1">
      <c r="A34" s="102">
        <v>1</v>
      </c>
      <c r="B34" s="26" t="s">
        <v>7</v>
      </c>
      <c r="C34" s="137">
        <f>SUM(D34,E34,F34,G34,I8)</f>
        <v>28843</v>
      </c>
      <c r="D34" s="220"/>
      <c r="E34" s="146">
        <v>28843</v>
      </c>
      <c r="F34" s="27"/>
      <c r="G34" s="27"/>
      <c r="H34" s="28"/>
      <c r="I34" s="287" t="s">
        <v>36</v>
      </c>
      <c r="J34" s="12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20" customFormat="1" ht="24.75" customHeight="1">
      <c r="A35" s="102">
        <v>2</v>
      </c>
      <c r="B35" s="26" t="s">
        <v>8</v>
      </c>
      <c r="C35" s="137">
        <f>SUM(D35,E35,F35,G35,I8)</f>
        <v>4880.64</v>
      </c>
      <c r="D35" s="220"/>
      <c r="E35" s="146">
        <v>4880.64</v>
      </c>
      <c r="F35" s="27"/>
      <c r="G35" s="27"/>
      <c r="H35" s="27"/>
      <c r="I35" s="300"/>
      <c r="J35" s="126">
        <v>-119.36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20" customFormat="1" ht="24.75" customHeight="1" thickBot="1">
      <c r="A36" s="102">
        <v>3</v>
      </c>
      <c r="B36" s="26" t="s">
        <v>0</v>
      </c>
      <c r="C36" s="137">
        <f>SUM(D36,E36,F36,G36,I10)</f>
        <v>7000</v>
      </c>
      <c r="D36" s="220"/>
      <c r="E36" s="146">
        <v>7000</v>
      </c>
      <c r="F36" s="27"/>
      <c r="G36" s="27"/>
      <c r="H36" s="27"/>
      <c r="I36" s="301"/>
      <c r="J36" s="1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45" customFormat="1" ht="25.5" customHeight="1" thickBot="1">
      <c r="A37" s="256" t="s">
        <v>67</v>
      </c>
      <c r="B37" s="257"/>
      <c r="C37" s="140">
        <f>C38</f>
        <v>94758</v>
      </c>
      <c r="D37" s="140">
        <f>D38</f>
        <v>0</v>
      </c>
      <c r="E37" s="140">
        <f>E38</f>
        <v>94758</v>
      </c>
      <c r="F37" s="46">
        <f>F38</f>
        <v>0</v>
      </c>
      <c r="G37" s="46"/>
      <c r="H37" s="47"/>
      <c r="I37" s="48"/>
      <c r="J37" s="1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45" customFormat="1" ht="21.75" customHeight="1" thickBot="1">
      <c r="A38" s="258" t="s">
        <v>68</v>
      </c>
      <c r="B38" s="259"/>
      <c r="C38" s="141">
        <f>C39</f>
        <v>94758</v>
      </c>
      <c r="D38" s="141">
        <f>SUM(D39:D46)</f>
        <v>0</v>
      </c>
      <c r="E38" s="141">
        <f>E39</f>
        <v>94758</v>
      </c>
      <c r="F38" s="49">
        <f>F39</f>
        <v>0</v>
      </c>
      <c r="G38" s="49"/>
      <c r="H38" s="50"/>
      <c r="I38" s="95"/>
      <c r="J38" s="12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:36" s="45" customFormat="1" ht="32.25" customHeight="1" thickBot="1" thickTop="1">
      <c r="A39" s="96">
        <v>1</v>
      </c>
      <c r="B39" s="26" t="s">
        <v>73</v>
      </c>
      <c r="C39" s="137">
        <v>94758</v>
      </c>
      <c r="D39" s="220"/>
      <c r="E39" s="146">
        <v>94758</v>
      </c>
      <c r="F39" s="52"/>
      <c r="G39" s="55"/>
      <c r="H39" s="204" t="s">
        <v>75</v>
      </c>
      <c r="I39" s="97" t="s">
        <v>36</v>
      </c>
      <c r="J39" s="126">
        <v>-32242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45" customFormat="1" ht="25.5" customHeight="1" thickBot="1">
      <c r="A40" s="256" t="s">
        <v>18</v>
      </c>
      <c r="B40" s="257"/>
      <c r="C40" s="140">
        <f>C41</f>
        <v>90683</v>
      </c>
      <c r="D40" s="140">
        <f>D41</f>
        <v>0</v>
      </c>
      <c r="E40" s="140">
        <f>E41</f>
        <v>90683</v>
      </c>
      <c r="F40" s="46">
        <f>F41</f>
        <v>0</v>
      </c>
      <c r="G40" s="46"/>
      <c r="H40" s="47"/>
      <c r="I40" s="48"/>
      <c r="J40" s="12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45" customFormat="1" ht="21.75" customHeight="1" thickBot="1">
      <c r="A41" s="258" t="s">
        <v>19</v>
      </c>
      <c r="B41" s="259"/>
      <c r="C41" s="141">
        <f>C42</f>
        <v>90683</v>
      </c>
      <c r="D41" s="141">
        <f>SUM(D42:D46)</f>
        <v>0</v>
      </c>
      <c r="E41" s="141">
        <f>E42</f>
        <v>90683</v>
      </c>
      <c r="F41" s="49">
        <f>F42</f>
        <v>0</v>
      </c>
      <c r="G41" s="49"/>
      <c r="H41" s="50"/>
      <c r="I41" s="95"/>
      <c r="J41" s="12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170" customFormat="1" ht="28.5" customHeight="1" thickBot="1" thickTop="1">
      <c r="A42" s="165">
        <v>1</v>
      </c>
      <c r="B42" s="196" t="s">
        <v>71</v>
      </c>
      <c r="C42" s="197">
        <v>90683</v>
      </c>
      <c r="D42" s="198"/>
      <c r="E42" s="199">
        <v>90683</v>
      </c>
      <c r="F42" s="166"/>
      <c r="G42" s="167"/>
      <c r="H42" s="200"/>
      <c r="I42" s="201" t="s">
        <v>1</v>
      </c>
      <c r="J42" s="158">
        <v>10000</v>
      </c>
      <c r="K42" s="169">
        <v>45480</v>
      </c>
      <c r="L42" s="169">
        <v>35000</v>
      </c>
      <c r="M42" s="169">
        <v>203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6" s="45" customFormat="1" ht="25.5" customHeight="1" thickBot="1">
      <c r="A43" s="256" t="s">
        <v>14</v>
      </c>
      <c r="B43" s="257"/>
      <c r="C43" s="140">
        <f>C44</f>
        <v>52000</v>
      </c>
      <c r="D43" s="140">
        <f>D44</f>
        <v>0</v>
      </c>
      <c r="E43" s="140">
        <f>E44</f>
        <v>52000</v>
      </c>
      <c r="F43" s="46">
        <f>F44</f>
        <v>0</v>
      </c>
      <c r="G43" s="46"/>
      <c r="H43" s="47"/>
      <c r="I43" s="48"/>
      <c r="J43" s="12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s="45" customFormat="1" ht="21.75" customHeight="1" thickBot="1">
      <c r="A44" s="258" t="s">
        <v>15</v>
      </c>
      <c r="B44" s="259"/>
      <c r="C44" s="141">
        <f>C46+C45</f>
        <v>52000</v>
      </c>
      <c r="D44" s="141">
        <f>D46+D45</f>
        <v>0</v>
      </c>
      <c r="E44" s="141">
        <f>E46+E45</f>
        <v>52000</v>
      </c>
      <c r="F44" s="49">
        <f>F46+F45</f>
        <v>0</v>
      </c>
      <c r="G44" s="49"/>
      <c r="H44" s="50"/>
      <c r="I44" s="95"/>
      <c r="J44" s="12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45" customFormat="1" ht="24" customHeight="1" thickTop="1">
      <c r="A45" s="96">
        <v>1</v>
      </c>
      <c r="B45" s="51" t="s">
        <v>16</v>
      </c>
      <c r="C45" s="142">
        <f>SUM(D45,E45,F45,G45,H45)</f>
        <v>18000</v>
      </c>
      <c r="D45" s="143"/>
      <c r="E45" s="144">
        <v>18000</v>
      </c>
      <c r="F45" s="52"/>
      <c r="G45" s="289" t="s">
        <v>4</v>
      </c>
      <c r="H45" s="54"/>
      <c r="I45" s="287" t="s">
        <v>13</v>
      </c>
      <c r="J45" s="12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45" customFormat="1" ht="24" customHeight="1" thickBot="1">
      <c r="A46" s="96">
        <v>2</v>
      </c>
      <c r="B46" s="51" t="s">
        <v>17</v>
      </c>
      <c r="C46" s="142">
        <f>SUM(D46,E46,F46,G46,H46)</f>
        <v>34000</v>
      </c>
      <c r="D46" s="143"/>
      <c r="E46" s="144">
        <v>34000</v>
      </c>
      <c r="F46" s="52"/>
      <c r="G46" s="290"/>
      <c r="H46" s="54"/>
      <c r="I46" s="299"/>
      <c r="J46" s="12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s="45" customFormat="1" ht="25.5" customHeight="1" thickBot="1">
      <c r="A47" s="256" t="s">
        <v>79</v>
      </c>
      <c r="B47" s="257"/>
      <c r="C47" s="140">
        <f>SUM(C48)</f>
        <v>136333</v>
      </c>
      <c r="D47" s="140">
        <f>SUM(D48)</f>
        <v>0</v>
      </c>
      <c r="E47" s="140">
        <f>SUM(E48)</f>
        <v>136333</v>
      </c>
      <c r="F47" s="140">
        <f>SUM(F48)</f>
        <v>0</v>
      </c>
      <c r="G47" s="46"/>
      <c r="H47" s="47"/>
      <c r="I47" s="48"/>
      <c r="J47" s="12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s="45" customFormat="1" ht="21.75" customHeight="1" thickBot="1">
      <c r="A48" s="258" t="s">
        <v>80</v>
      </c>
      <c r="B48" s="259"/>
      <c r="C48" s="141">
        <v>136333</v>
      </c>
      <c r="D48" s="141">
        <f>SUM(D49:D62)</f>
        <v>0</v>
      </c>
      <c r="E48" s="141">
        <v>136333</v>
      </c>
      <c r="F48" s="49">
        <f>F49</f>
        <v>0</v>
      </c>
      <c r="G48" s="49"/>
      <c r="H48" s="50"/>
      <c r="I48" s="95"/>
      <c r="J48" s="12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s="45" customFormat="1" ht="28.5" customHeight="1" thickBot="1" thickTop="1">
      <c r="A49" s="96">
        <v>1</v>
      </c>
      <c r="B49" s="51" t="s">
        <v>81</v>
      </c>
      <c r="C49" s="142">
        <v>136333</v>
      </c>
      <c r="D49" s="143"/>
      <c r="E49" s="144">
        <v>136333</v>
      </c>
      <c r="F49" s="52"/>
      <c r="G49" s="55"/>
      <c r="H49" s="54"/>
      <c r="I49" s="203" t="s">
        <v>1</v>
      </c>
      <c r="J49" s="124">
        <v>19833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s="45" customFormat="1" ht="25.5" customHeight="1" thickBot="1">
      <c r="A50" s="256" t="s">
        <v>42</v>
      </c>
      <c r="B50" s="257"/>
      <c r="C50" s="140">
        <f>C51</f>
        <v>10000</v>
      </c>
      <c r="D50" s="140">
        <f>D51</f>
        <v>0</v>
      </c>
      <c r="E50" s="140">
        <f>E51</f>
        <v>10000</v>
      </c>
      <c r="F50" s="46">
        <f>F51</f>
        <v>0</v>
      </c>
      <c r="G50" s="46"/>
      <c r="H50" s="47"/>
      <c r="I50" s="48"/>
      <c r="J50" s="12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45" customFormat="1" ht="21.75" customHeight="1" thickBot="1">
      <c r="A51" s="258" t="s">
        <v>83</v>
      </c>
      <c r="B51" s="259"/>
      <c r="C51" s="141">
        <v>10000</v>
      </c>
      <c r="D51" s="141">
        <f>D56+D52</f>
        <v>0</v>
      </c>
      <c r="E51" s="141">
        <v>10000</v>
      </c>
      <c r="F51" s="49">
        <f>F56+F52</f>
        <v>0</v>
      </c>
      <c r="G51" s="49"/>
      <c r="H51" s="50"/>
      <c r="I51" s="95"/>
      <c r="J51" s="12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s="45" customFormat="1" ht="29.25" customHeight="1" thickBot="1" thickTop="1">
      <c r="A52" s="96">
        <v>1</v>
      </c>
      <c r="B52" s="51" t="s">
        <v>82</v>
      </c>
      <c r="C52" s="142">
        <v>10000</v>
      </c>
      <c r="D52" s="143"/>
      <c r="E52" s="144">
        <v>10000</v>
      </c>
      <c r="F52" s="52"/>
      <c r="G52" s="202"/>
      <c r="H52" s="54"/>
      <c r="I52" s="203"/>
      <c r="J52" s="12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45" customFormat="1" ht="25.5" customHeight="1" thickBot="1">
      <c r="A53" s="256" t="s">
        <v>43</v>
      </c>
      <c r="B53" s="257"/>
      <c r="C53" s="140">
        <f>C54</f>
        <v>5000</v>
      </c>
      <c r="D53" s="140">
        <f>D54</f>
        <v>0</v>
      </c>
      <c r="E53" s="140">
        <f>E54</f>
        <v>5000</v>
      </c>
      <c r="F53" s="46">
        <f>F54</f>
        <v>0</v>
      </c>
      <c r="G53" s="46"/>
      <c r="H53" s="47"/>
      <c r="I53" s="48"/>
      <c r="J53" s="12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45" customFormat="1" ht="21.75" customHeight="1" thickBot="1">
      <c r="A54" s="258" t="s">
        <v>86</v>
      </c>
      <c r="B54" s="259"/>
      <c r="C54" s="141">
        <v>5000</v>
      </c>
      <c r="D54" s="141">
        <f>D59+D55</f>
        <v>0</v>
      </c>
      <c r="E54" s="141">
        <v>5000</v>
      </c>
      <c r="F54" s="49">
        <f>F59+F55</f>
        <v>0</v>
      </c>
      <c r="G54" s="49"/>
      <c r="H54" s="50"/>
      <c r="I54" s="95"/>
      <c r="J54" s="12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s="45" customFormat="1" ht="29.25" customHeight="1" thickBot="1" thickTop="1">
      <c r="A55" s="96">
        <v>1</v>
      </c>
      <c r="B55" s="51" t="s">
        <v>85</v>
      </c>
      <c r="C55" s="142">
        <v>5000</v>
      </c>
      <c r="D55" s="143"/>
      <c r="E55" s="144">
        <v>5000</v>
      </c>
      <c r="F55" s="52"/>
      <c r="G55" s="202"/>
      <c r="H55" s="54"/>
      <c r="I55" s="203"/>
      <c r="J55" s="12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s="6" customFormat="1" ht="26.25" customHeight="1" thickBot="1">
      <c r="A56" s="275" t="s">
        <v>44</v>
      </c>
      <c r="B56" s="276"/>
      <c r="C56" s="59">
        <f>C57+C59+C61</f>
        <v>36223.020000000004</v>
      </c>
      <c r="D56" s="59">
        <f>D57+D59+D61</f>
        <v>0</v>
      </c>
      <c r="E56" s="59">
        <f>E57+E59+E61</f>
        <v>36223.020000000004</v>
      </c>
      <c r="F56" s="11">
        <f>F57+F59</f>
        <v>0</v>
      </c>
      <c r="G56" s="11">
        <f>G57+G59</f>
        <v>0</v>
      </c>
      <c r="H56" s="11"/>
      <c r="I56" s="105"/>
      <c r="J56" s="12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20" customFormat="1" ht="25.5" customHeight="1" thickBot="1">
      <c r="A57" s="309" t="s">
        <v>45</v>
      </c>
      <c r="B57" s="310"/>
      <c r="C57" s="148">
        <f>C58</f>
        <v>8000</v>
      </c>
      <c r="D57" s="148">
        <f>D58</f>
        <v>0</v>
      </c>
      <c r="E57" s="148">
        <f>E58</f>
        <v>8000</v>
      </c>
      <c r="F57" s="34">
        <f>F58</f>
        <v>0</v>
      </c>
      <c r="G57" s="34">
        <f>G58</f>
        <v>0</v>
      </c>
      <c r="H57" s="35"/>
      <c r="I57" s="106"/>
      <c r="J57" s="12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20" customFormat="1" ht="26.25" customHeight="1" thickBot="1" thickTop="1">
      <c r="A58" s="107">
        <v>1</v>
      </c>
      <c r="B58" s="66" t="s">
        <v>46</v>
      </c>
      <c r="C58" s="149">
        <f>SUM(D58,E58,F58,G58)</f>
        <v>8000</v>
      </c>
      <c r="D58" s="149"/>
      <c r="E58" s="150">
        <v>8000</v>
      </c>
      <c r="F58" s="67"/>
      <c r="G58" s="67"/>
      <c r="H58" s="68" t="s">
        <v>47</v>
      </c>
      <c r="I58" s="108" t="s">
        <v>37</v>
      </c>
      <c r="J58" s="128"/>
      <c r="K58" s="76"/>
      <c r="L58" s="79"/>
      <c r="M58" s="7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27" customHeight="1" thickBot="1">
      <c r="A59" s="305" t="s">
        <v>48</v>
      </c>
      <c r="B59" s="311"/>
      <c r="C59" s="62">
        <f>SUM(C60:C60)</f>
        <v>5223.02</v>
      </c>
      <c r="D59" s="62">
        <f>SUM(D60:D60)</f>
        <v>0</v>
      </c>
      <c r="E59" s="62">
        <f>SUM(E60:E60)</f>
        <v>5223.02</v>
      </c>
      <c r="F59" s="13">
        <f>F60</f>
        <v>0</v>
      </c>
      <c r="G59" s="13">
        <f>G60</f>
        <v>0</v>
      </c>
      <c r="H59" s="36"/>
      <c r="I59" s="109"/>
      <c r="J59" s="129"/>
      <c r="K59" s="74"/>
      <c r="L59" s="80"/>
      <c r="M59" s="80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s="6" customFormat="1" ht="30.75" customHeight="1" thickBot="1" thickTop="1">
      <c r="A60" s="92">
        <v>1</v>
      </c>
      <c r="B60" s="16" t="s">
        <v>20</v>
      </c>
      <c r="C60" s="63">
        <f>SUM(D60,E60,F60,G60)</f>
        <v>5223.02</v>
      </c>
      <c r="D60" s="63"/>
      <c r="E60" s="151">
        <v>5223.02</v>
      </c>
      <c r="F60" s="22"/>
      <c r="G60" s="22"/>
      <c r="H60" s="37"/>
      <c r="I60" s="110" t="s">
        <v>36</v>
      </c>
      <c r="J60" s="12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45" customFormat="1" ht="18.75" customHeight="1" thickBot="1">
      <c r="A61" s="307" t="s">
        <v>2</v>
      </c>
      <c r="B61" s="308"/>
      <c r="C61" s="152">
        <f>SUM(C62:C62)</f>
        <v>23000</v>
      </c>
      <c r="D61" s="152">
        <f>SUM(D62:D62)</f>
        <v>0</v>
      </c>
      <c r="E61" s="152">
        <f>SUM(E62:E62)</f>
        <v>23000</v>
      </c>
      <c r="F61" s="56">
        <f>F62</f>
        <v>0</v>
      </c>
      <c r="G61" s="56">
        <f>G62</f>
        <v>0</v>
      </c>
      <c r="H61" s="57"/>
      <c r="I61" s="111"/>
      <c r="J61" s="1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6" s="45" customFormat="1" ht="26.25" customHeight="1" thickBot="1" thickTop="1">
      <c r="A62" s="96">
        <v>1</v>
      </c>
      <c r="B62" s="53" t="s">
        <v>5</v>
      </c>
      <c r="C62" s="143">
        <f>SUM(D62,E62,F62,G62)</f>
        <v>23000</v>
      </c>
      <c r="D62" s="143"/>
      <c r="E62" s="144">
        <f>50000-10000-15000-2000</f>
        <v>23000</v>
      </c>
      <c r="F62" s="52"/>
      <c r="G62" s="52"/>
      <c r="H62" s="58"/>
      <c r="I62" s="112" t="s">
        <v>1</v>
      </c>
      <c r="J62" s="12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30" customFormat="1" ht="26.25" customHeight="1" thickBot="1">
      <c r="A63" s="302" t="s">
        <v>49</v>
      </c>
      <c r="B63" s="303"/>
      <c r="C63" s="64">
        <f>SUM(C64,C70)</f>
        <v>1020761.78</v>
      </c>
      <c r="D63" s="64">
        <f>SUM(D64,D70)</f>
        <v>0</v>
      </c>
      <c r="E63" s="64">
        <f>SUM(E64,E70)</f>
        <v>720761.78</v>
      </c>
      <c r="F63" s="64">
        <f>SUM(F64,F70)</f>
        <v>300000</v>
      </c>
      <c r="G63" s="64">
        <f>SUM(G64,G70)</f>
        <v>0</v>
      </c>
      <c r="H63" s="29">
        <f>H64</f>
        <v>0</v>
      </c>
      <c r="I63" s="103"/>
      <c r="J63" s="125"/>
      <c r="K63" s="78"/>
      <c r="L63" s="78">
        <f>SUM(E65+L65)</f>
        <v>-7637.080000000002</v>
      </c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s="30" customFormat="1" ht="22.5" customHeight="1" thickBot="1">
      <c r="A64" s="292" t="s">
        <v>50</v>
      </c>
      <c r="B64" s="304"/>
      <c r="C64" s="65">
        <f aca="true" t="shared" si="1" ref="C64:H64">SUM(C65:C69)</f>
        <v>871168.71</v>
      </c>
      <c r="D64" s="65">
        <f t="shared" si="1"/>
        <v>0</v>
      </c>
      <c r="E64" s="65">
        <f t="shared" si="1"/>
        <v>571168.71</v>
      </c>
      <c r="F64" s="31">
        <f t="shared" si="1"/>
        <v>300000</v>
      </c>
      <c r="G64" s="31">
        <f t="shared" si="1"/>
        <v>0</v>
      </c>
      <c r="H64" s="31">
        <f t="shared" si="1"/>
        <v>0</v>
      </c>
      <c r="I64" s="104"/>
      <c r="J64" s="124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s="244" customFormat="1" ht="33.75" customHeight="1" thickBot="1" thickTop="1">
      <c r="A65" s="245">
        <v>1</v>
      </c>
      <c r="B65" s="246" t="s">
        <v>3</v>
      </c>
      <c r="C65" s="247">
        <f>E65+F65</f>
        <v>132047.71</v>
      </c>
      <c r="D65" s="248"/>
      <c r="E65" s="249">
        <v>32047.71</v>
      </c>
      <c r="F65" s="250">
        <v>100000</v>
      </c>
      <c r="G65" s="250"/>
      <c r="H65" s="251" t="s">
        <v>75</v>
      </c>
      <c r="I65" s="291" t="s">
        <v>36</v>
      </c>
      <c r="J65" s="163">
        <v>190732.5</v>
      </c>
      <c r="K65" s="243">
        <v>-90000</v>
      </c>
      <c r="L65" s="243">
        <v>-39684.79</v>
      </c>
      <c r="M65" s="243">
        <v>-29000</v>
      </c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</row>
    <row r="66" spans="1:36" s="157" customFormat="1" ht="33.75" customHeight="1" thickBot="1" thickTop="1">
      <c r="A66" s="252">
        <v>2</v>
      </c>
      <c r="B66" s="253" t="s">
        <v>65</v>
      </c>
      <c r="C66" s="254">
        <f>SUM(D66,E66,F66,G66,I65)</f>
        <v>261121</v>
      </c>
      <c r="D66" s="254"/>
      <c r="E66" s="254">
        <v>61121</v>
      </c>
      <c r="F66" s="255">
        <v>200000</v>
      </c>
      <c r="G66" s="255"/>
      <c r="H66" s="251" t="s">
        <v>75</v>
      </c>
      <c r="I66" s="291"/>
      <c r="J66" s="163">
        <v>-100000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</row>
    <row r="67" spans="1:36" s="6" customFormat="1" ht="29.25" customHeight="1" thickBot="1" thickTop="1">
      <c r="A67" s="113">
        <v>3</v>
      </c>
      <c r="B67" s="16" t="s">
        <v>70</v>
      </c>
      <c r="C67" s="63">
        <f>SUM(D67,E67,F67,G67,I67)</f>
        <v>10000</v>
      </c>
      <c r="D67" s="136"/>
      <c r="E67" s="136">
        <v>10000</v>
      </c>
      <c r="F67" s="17"/>
      <c r="G67" s="17"/>
      <c r="H67" s="33"/>
      <c r="I67" s="291"/>
      <c r="J67" s="12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6" customFormat="1" ht="33.75" customHeight="1" thickBot="1" thickTop="1">
      <c r="A68" s="113">
        <v>4</v>
      </c>
      <c r="B68" s="16" t="s">
        <v>72</v>
      </c>
      <c r="C68" s="63">
        <v>298000</v>
      </c>
      <c r="D68" s="63"/>
      <c r="E68" s="63">
        <v>298000</v>
      </c>
      <c r="F68" s="22"/>
      <c r="G68" s="22"/>
      <c r="H68" s="204" t="s">
        <v>75</v>
      </c>
      <c r="I68" s="291"/>
      <c r="J68" s="125">
        <v>-2000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20" customFormat="1" ht="23.25" customHeight="1" thickBot="1" thickTop="1">
      <c r="A69" s="93">
        <v>5</v>
      </c>
      <c r="B69" s="16" t="s">
        <v>76</v>
      </c>
      <c r="C69" s="146">
        <f>E69</f>
        <v>170000</v>
      </c>
      <c r="D69" s="220"/>
      <c r="E69" s="137">
        <f>SUM(J69:L69)</f>
        <v>170000</v>
      </c>
      <c r="F69" s="18"/>
      <c r="G69" s="18"/>
      <c r="H69" s="205"/>
      <c r="I69" s="291"/>
      <c r="J69" s="125">
        <v>20000</v>
      </c>
      <c r="K69" s="76">
        <v>90000</v>
      </c>
      <c r="L69" s="76">
        <v>60000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30" customFormat="1" ht="23.25" customHeight="1" thickBot="1">
      <c r="A70" s="292" t="s">
        <v>51</v>
      </c>
      <c r="B70" s="293"/>
      <c r="C70" s="65">
        <f>SUM(C71:C74)</f>
        <v>149593.07</v>
      </c>
      <c r="D70" s="65">
        <f>SUM(D71:D73)</f>
        <v>0</v>
      </c>
      <c r="E70" s="65">
        <f>SUM(E71:E74)</f>
        <v>149593.07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04"/>
      <c r="J70" s="12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30" customFormat="1" ht="29.25" customHeight="1" thickBot="1" thickTop="1">
      <c r="A71" s="206">
        <v>1</v>
      </c>
      <c r="B71" s="207" t="s">
        <v>64</v>
      </c>
      <c r="C71" s="63">
        <v>82000</v>
      </c>
      <c r="D71" s="208"/>
      <c r="E71" s="209">
        <v>82000</v>
      </c>
      <c r="F71" s="210"/>
      <c r="G71" s="211"/>
      <c r="H71" s="211"/>
      <c r="I71" s="294" t="s">
        <v>36</v>
      </c>
      <c r="J71" s="125">
        <v>2000</v>
      </c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s="6" customFormat="1" ht="27.75" customHeight="1" thickBot="1" thickTop="1">
      <c r="A72" s="92">
        <v>2</v>
      </c>
      <c r="B72" s="60" t="s">
        <v>22</v>
      </c>
      <c r="C72" s="63">
        <f>SUM(D72,E72,F72,G72,I72)</f>
        <v>6000</v>
      </c>
      <c r="D72" s="63"/>
      <c r="E72" s="63">
        <v>6000</v>
      </c>
      <c r="F72" s="22"/>
      <c r="G72" s="22"/>
      <c r="H72" s="32"/>
      <c r="I72" s="294"/>
      <c r="J72" s="125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s="6" customFormat="1" ht="27.75" customHeight="1" thickTop="1">
      <c r="A73" s="92">
        <v>3</v>
      </c>
      <c r="B73" s="221" t="s">
        <v>66</v>
      </c>
      <c r="C73" s="63">
        <v>6593.07</v>
      </c>
      <c r="D73" s="63"/>
      <c r="E73" s="63">
        <v>6593.07</v>
      </c>
      <c r="F73" s="22"/>
      <c r="G73" s="22"/>
      <c r="H73" s="32"/>
      <c r="I73" s="294"/>
      <c r="J73" s="125">
        <v>-2500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s="157" customFormat="1" ht="27.75" customHeight="1" thickBot="1">
      <c r="A74" s="159">
        <v>4</v>
      </c>
      <c r="B74" s="160" t="s">
        <v>84</v>
      </c>
      <c r="C74" s="154">
        <v>55000</v>
      </c>
      <c r="D74" s="154"/>
      <c r="E74" s="154">
        <v>55000</v>
      </c>
      <c r="F74" s="155"/>
      <c r="G74" s="155"/>
      <c r="H74" s="161"/>
      <c r="I74" s="162"/>
      <c r="J74" s="163">
        <v>-15000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</row>
    <row r="75" spans="1:36" s="6" customFormat="1" ht="22.5" customHeight="1" thickBot="1">
      <c r="A75" s="275" t="s">
        <v>52</v>
      </c>
      <c r="B75" s="276"/>
      <c r="C75" s="59">
        <f>SUM(C76)</f>
        <v>41100</v>
      </c>
      <c r="D75" s="59">
        <f>SUM(D76)</f>
        <v>0</v>
      </c>
      <c r="E75" s="59">
        <f>SUM(E76)</f>
        <v>41100</v>
      </c>
      <c r="F75" s="59">
        <f>SUM(F76)</f>
        <v>0</v>
      </c>
      <c r="G75" s="59">
        <f>SUM(G76)</f>
        <v>0</v>
      </c>
      <c r="H75" s="11">
        <v>0</v>
      </c>
      <c r="I75" s="105"/>
      <c r="J75" s="12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6" customFormat="1" ht="33" customHeight="1" thickBot="1">
      <c r="A76" s="305" t="s">
        <v>53</v>
      </c>
      <c r="B76" s="306"/>
      <c r="C76" s="147">
        <f>C77</f>
        <v>41100</v>
      </c>
      <c r="D76" s="147">
        <f>D77</f>
        <v>0</v>
      </c>
      <c r="E76" s="147">
        <f>E77</f>
        <v>41100</v>
      </c>
      <c r="F76" s="14">
        <f>F77</f>
        <v>0</v>
      </c>
      <c r="G76" s="14">
        <f>G77</f>
        <v>0</v>
      </c>
      <c r="H76" s="14"/>
      <c r="I76" s="114"/>
      <c r="J76" s="12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6" customFormat="1" ht="32.25" customHeight="1" thickBot="1" thickTop="1">
      <c r="A77" s="94">
        <v>1</v>
      </c>
      <c r="B77" s="224" t="s">
        <v>21</v>
      </c>
      <c r="C77" s="222">
        <v>41100</v>
      </c>
      <c r="D77" s="222"/>
      <c r="E77" s="222">
        <v>41100</v>
      </c>
      <c r="F77" s="223"/>
      <c r="G77" s="223"/>
      <c r="H77" s="225"/>
      <c r="I77" s="226" t="s">
        <v>36</v>
      </c>
      <c r="J77" s="227">
        <v>29000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s="6" customFormat="1" ht="22.5" customHeight="1" thickBot="1">
      <c r="A78" s="115"/>
      <c r="B78" s="116" t="s">
        <v>54</v>
      </c>
      <c r="C78" s="117">
        <f aca="true" t="shared" si="2" ref="C78:H78">SUM(C10,C21,C24,C27,C37,C40,C43,C47,C50,C53,C56,C63,C75)</f>
        <v>5369649.3</v>
      </c>
      <c r="D78" s="117">
        <f t="shared" si="2"/>
        <v>1941356</v>
      </c>
      <c r="E78" s="117">
        <f t="shared" si="2"/>
        <v>1615293.3</v>
      </c>
      <c r="F78" s="117">
        <f t="shared" si="2"/>
        <v>1713000</v>
      </c>
      <c r="G78" s="117">
        <f t="shared" si="2"/>
        <v>80000</v>
      </c>
      <c r="H78" s="117">
        <f t="shared" si="2"/>
        <v>0</v>
      </c>
      <c r="I78" s="118"/>
      <c r="J78" s="131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1:36" s="40" customFormat="1" ht="14.25" customHeight="1">
      <c r="A79" s="39"/>
      <c r="B79" s="3"/>
      <c r="C79" s="81"/>
      <c r="D79" s="81"/>
      <c r="E79" s="81"/>
      <c r="F79" s="4"/>
      <c r="G79" s="4"/>
      <c r="H79" s="3"/>
      <c r="I79" s="41"/>
      <c r="J79" s="13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6:8" ht="18.75" customHeight="1">
      <c r="F80" s="42"/>
      <c r="G80" s="43"/>
      <c r="H80" s="44"/>
    </row>
    <row r="81" spans="3:5" ht="18.75" customHeight="1">
      <c r="C81" s="119">
        <f>SUM(D78:G78)</f>
        <v>5349649.3</v>
      </c>
      <c r="D81" s="272"/>
      <c r="E81" s="272"/>
    </row>
    <row r="82" spans="3:6" ht="18.75" customHeight="1">
      <c r="C82" s="133"/>
      <c r="D82" s="153">
        <v>5366534.3</v>
      </c>
      <c r="E82" s="153">
        <v>5000</v>
      </c>
      <c r="F82" s="119">
        <f>SUM(D82:E82)</f>
        <v>5371534.3</v>
      </c>
    </row>
    <row r="83" spans="3:4" ht="18.75" customHeight="1">
      <c r="C83" s="119">
        <f>SUM(C78-C81)</f>
        <v>20000</v>
      </c>
      <c r="D83" s="119">
        <f>SUM(C78-D82)</f>
        <v>3115</v>
      </c>
    </row>
    <row r="84" ht="18.75" customHeight="1">
      <c r="F84" s="119">
        <f>SUM(C78-F82)</f>
        <v>-1885</v>
      </c>
    </row>
  </sheetData>
  <mergeCells count="53">
    <mergeCell ref="A50:B50"/>
    <mergeCell ref="A53:B53"/>
    <mergeCell ref="A54:B54"/>
    <mergeCell ref="A76:B76"/>
    <mergeCell ref="A75:B75"/>
    <mergeCell ref="A61:B61"/>
    <mergeCell ref="A56:B56"/>
    <mergeCell ref="A57:B57"/>
    <mergeCell ref="A59:B59"/>
    <mergeCell ref="I65:I69"/>
    <mergeCell ref="A70:B70"/>
    <mergeCell ref="I71:I73"/>
    <mergeCell ref="A28:B28"/>
    <mergeCell ref="A33:B33"/>
    <mergeCell ref="I45:I46"/>
    <mergeCell ref="I34:I36"/>
    <mergeCell ref="A63:B63"/>
    <mergeCell ref="A64:B64"/>
    <mergeCell ref="A51:B51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12:I14"/>
    <mergeCell ref="A17:B17"/>
    <mergeCell ref="H18:H19"/>
    <mergeCell ref="I18:I19"/>
    <mergeCell ref="D81:E81"/>
    <mergeCell ref="G6:G8"/>
    <mergeCell ref="H6:H8"/>
    <mergeCell ref="A10:B10"/>
    <mergeCell ref="A11:B11"/>
    <mergeCell ref="D5:D8"/>
    <mergeCell ref="E5:G5"/>
    <mergeCell ref="E6:E8"/>
    <mergeCell ref="F6:F8"/>
    <mergeCell ref="A22:B22"/>
    <mergeCell ref="A47:B47"/>
    <mergeCell ref="A48:B48"/>
    <mergeCell ref="G1:I1"/>
    <mergeCell ref="A2:I2"/>
    <mergeCell ref="A4:A8"/>
    <mergeCell ref="B4:B8"/>
    <mergeCell ref="C4:C8"/>
    <mergeCell ref="D4:G4"/>
    <mergeCell ref="I4:I8"/>
    <mergeCell ref="A21:B21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2013-09-02T07:50:28Z</cp:lastPrinted>
  <dcterms:created xsi:type="dcterms:W3CDTF">2012-11-12T08:06:07Z</dcterms:created>
  <dcterms:modified xsi:type="dcterms:W3CDTF">2013-09-02T07:50:37Z</dcterms:modified>
  <cp:category/>
  <cp:version/>
  <cp:contentType/>
  <cp:contentStatus/>
</cp:coreProperties>
</file>