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4275" windowHeight="604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nm.Print_Area" localSheetId="0">'1'!$A$1:$E$165</definedName>
    <definedName name="_xlnm.Print_Area" localSheetId="1">'2'!$A$1:$F$698</definedName>
    <definedName name="_xlnm.Print_Area" localSheetId="2">'3'!$A$1:$F$110</definedName>
  </definedNames>
  <calcPr fullCalcOnLoad="1"/>
</workbook>
</file>

<file path=xl/sharedStrings.xml><?xml version="1.0" encoding="utf-8"?>
<sst xmlns="http://schemas.openxmlformats.org/spreadsheetml/2006/main" count="1539" uniqueCount="578">
  <si>
    <t>Dochody i wydatki związane z realizacją zadań z zakresu administracji rządowej zleconych gminie ustawami w 2009 r. - podlegających przekazaniu do budżetu państwa</t>
  </si>
  <si>
    <t>Plan na 2009 rok</t>
  </si>
  <si>
    <t>poartycypacja w budowie schroniska- realizacja przez Starostwo Powiatowe Lubin</t>
  </si>
  <si>
    <t>dotacja dla GOKiS na zakup 5 podestów scenicznych</t>
  </si>
  <si>
    <t>Budowa Świetlicy w Goślinowie</t>
  </si>
  <si>
    <t>Żwirek/    Piotrowski</t>
  </si>
  <si>
    <t>Zmiana sposobu użytkowania i modernizacja budynku stołówki w Miłkowicach na bibliotekę</t>
  </si>
  <si>
    <t>406.000</t>
  </si>
  <si>
    <t>opracowanie planów odnowy miejscowości</t>
  </si>
  <si>
    <t>Budowa zespołu boisk i urządzeń sportowych z modułowym systemowym budynkiem zaplecza boisk ORLIK 2012 w Miłkowicach</t>
  </si>
  <si>
    <t>Przebudowa obiektu sportowego w Miłkowicach</t>
  </si>
  <si>
    <t>koszty ogłoszeń prasowych - konkurs na sport</t>
  </si>
  <si>
    <t>Dział</t>
  </si>
  <si>
    <t>Rozdział</t>
  </si>
  <si>
    <t>010</t>
  </si>
  <si>
    <t>01008</t>
  </si>
  <si>
    <t>Melioracje wodne</t>
  </si>
  <si>
    <t>01010</t>
  </si>
  <si>
    <t>Infrastruktura wodociągowa i sanitacyjna wsi</t>
  </si>
  <si>
    <t>01011</t>
  </si>
  <si>
    <t>Stacja Chemiczno-Rolnicza</t>
  </si>
  <si>
    <t>01030</t>
  </si>
  <si>
    <t>Izby rolnicze</t>
  </si>
  <si>
    <t>Dostarczanie wody</t>
  </si>
  <si>
    <t>Drogi publiczne powiatowe</t>
  </si>
  <si>
    <t>Drogi publiczne gminne</t>
  </si>
  <si>
    <t>Pozostała działalność</t>
  </si>
  <si>
    <t>Plany zagospodarowania przestrzennego</t>
  </si>
  <si>
    <t>ADMINISTRACJA PUBLICZNA</t>
  </si>
  <si>
    <t>Urzędy wojewódzkie</t>
  </si>
  <si>
    <t>Promocja jednostek samorządu terytorialnego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</si>
  <si>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</si>
  <si>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</si>
  <si>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</si>
  <si>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</si>
  <si>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</si>
  <si>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</si>
  <si>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</si>
  <si>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</si>
  <si>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Pobór podatków, opłat i niepodatkowych należności budżetowych</t>
  </si>
  <si>
    <t>Rezerwy ogólne i celowe</t>
  </si>
  <si>
    <t>Dowożenie uczniów do szkół</t>
  </si>
  <si>
    <t>Lecznictwo ambulatoryjne</t>
  </si>
  <si>
    <t>Zwalczanie narkomanii</t>
  </si>
  <si>
    <t>Przeciwdziałanie alkoholizmowi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</si>
  <si>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</si>
  <si>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</si>
  <si>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</si>
  <si>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</si>
  <si>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</si>
  <si>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>Gospodarka odpadami</t>
  </si>
  <si>
    <t>Ochrona powietrza atmosferycznego i klimatu</t>
  </si>
  <si>
    <t>Oświetlenie ulic, placów i dróg</t>
  </si>
  <si>
    <t>Domy i ośrodki kultury, świetlice i kluby</t>
  </si>
  <si>
    <t>Zadania w zakresie kultury fizycznej i sportu</t>
  </si>
  <si>
    <t>Wyszczególnienie</t>
  </si>
  <si>
    <t>Ogółem</t>
  </si>
  <si>
    <t>§</t>
  </si>
  <si>
    <t>0970</t>
  </si>
  <si>
    <t>01095</t>
  </si>
  <si>
    <t>2700</t>
  </si>
  <si>
    <t>Środki na dofinansowanie własnych zadań bieżących gmin, powiatów, samorządów województw pozyskane z innych źródeł</t>
  </si>
  <si>
    <t>Gospodarka gruntami i nieruchomościami</t>
  </si>
  <si>
    <t>0690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</si>
  <si>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</si>
  <si>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</si>
  <si>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</si>
  <si>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</si>
  <si>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 xml:space="preserve">Urzędy naczelnych organów władzy państwowej, kontroli i ochrony prawa </t>
  </si>
  <si>
    <t>2030</t>
  </si>
  <si>
    <t>Dotacje celowe otrzymane z budżetu państwa na realizację własnych zadań bieżących gmin</t>
  </si>
  <si>
    <t>Gospodarka ściekowa i ochrona wód</t>
  </si>
  <si>
    <t>wpływy z różnych opłat (dochody z tytułu opłat za wydawanie dowodów osobistych)</t>
  </si>
  <si>
    <t>wpływy z różnych dochodów (dochody z tytułu odzyskanych od dłużnika zaliczek alimentacyjnych)</t>
  </si>
  <si>
    <t>Treść</t>
  </si>
  <si>
    <t>DOCHODY</t>
  </si>
  <si>
    <t>WYDATKI</t>
  </si>
  <si>
    <t>4010</t>
  </si>
  <si>
    <t>4040</t>
  </si>
  <si>
    <t>4110</t>
  </si>
  <si>
    <t>4120</t>
  </si>
  <si>
    <t>4170</t>
  </si>
  <si>
    <t>4210</t>
  </si>
  <si>
    <t>4300</t>
  </si>
  <si>
    <t>4440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</si>
  <si>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</si>
  <si>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</si>
  <si>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</si>
  <si>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</si>
  <si>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</si>
  <si>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</si>
  <si>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</si>
  <si>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Odpisy na ZFŚS</t>
  </si>
  <si>
    <t>6050</t>
  </si>
  <si>
    <t>6058</t>
  </si>
  <si>
    <t>Wydatki inwestycyjne jednostek budżetowych</t>
  </si>
  <si>
    <t>Dotacje celowe z budżetu na finansowanie lub dofinansowanie kosztów realizacji inwestycji i zakupów inwestycyjnych zakładów budżetowych</t>
  </si>
  <si>
    <t>Wpłaty gmin na rzecz izb rolniczych w wysokości 2 % uzyskanych wpływów z podatku rolnego</t>
  </si>
  <si>
    <t>4260</t>
  </si>
  <si>
    <t>Dotacja przedmiotowa z budżetu dla zakładu budżetowego</t>
  </si>
  <si>
    <t>Zakup energii</t>
  </si>
  <si>
    <t>4430</t>
  </si>
  <si>
    <t>Różne opłaty i składki</t>
  </si>
  <si>
    <t>4270</t>
  </si>
  <si>
    <t>Zakup usług remontowych</t>
  </si>
  <si>
    <t>Podatek od towarów i usług (VAT)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</si>
  <si>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</si>
  <si>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</si>
  <si>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</si>
  <si>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</si>
  <si>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</si>
  <si>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</si>
  <si>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3020</t>
  </si>
  <si>
    <t>4280</t>
  </si>
  <si>
    <t>Zakup usług zdrowotnych</t>
  </si>
  <si>
    <t>4350</t>
  </si>
  <si>
    <t>Zakup usług dostępu do sieci Internet</t>
  </si>
  <si>
    <t>4370</t>
  </si>
  <si>
    <t>4740</t>
  </si>
  <si>
    <t>4750</t>
  </si>
  <si>
    <t>6060</t>
  </si>
  <si>
    <t>6059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</si>
  <si>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</si>
  <si>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</si>
  <si>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</si>
  <si>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Wydatki na zakupy inwestycyjne jednostek budżetowych</t>
  </si>
  <si>
    <t>Wynagrodzenia agencyjno-prowizyjne</t>
  </si>
  <si>
    <t>Zakup usług obejmujących wykonanie ekspertyz, analiz i opinii</t>
  </si>
  <si>
    <t>8070</t>
  </si>
  <si>
    <t>4810</t>
  </si>
  <si>
    <t>Szkoły podstawowe</t>
  </si>
  <si>
    <t>4240</t>
  </si>
  <si>
    <t>Zakup pomocy naukowych, dydaktycznych i książek</t>
  </si>
  <si>
    <t>Oddziały przedszkolne w szkołach podstawowych</t>
  </si>
  <si>
    <t>Gimnazja</t>
  </si>
  <si>
    <t>Dokształcanie i doskonalenie nauczycieli</t>
  </si>
  <si>
    <t>2560</t>
  </si>
  <si>
    <t>Dotacja podmiotowa z budżetu dla samodzielnego publicznego zakładu opieki zdrowotnej utworzonego przez jednostkę samorządu terytorialnego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</si>
  <si>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</si>
  <si>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</si>
  <si>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</si>
  <si>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</si>
  <si>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Domy pomocy społecznej</t>
  </si>
  <si>
    <t>4330</t>
  </si>
  <si>
    <t>Zakup usług przez jednostki samorządu terytorialnego od innych jednostek samorzadu terytorialnego</t>
  </si>
  <si>
    <t>3110</t>
  </si>
  <si>
    <t>Świadczenia społeczne</t>
  </si>
  <si>
    <t>4130</t>
  </si>
  <si>
    <t xml:space="preserve">Składki na ubezpieczenia zdrowotne </t>
  </si>
  <si>
    <t>Dodatki mieszkaniowe</t>
  </si>
  <si>
    <t>Usługi opiekuńcze i specjalistyczne usługi opiekuńcze</t>
  </si>
  <si>
    <t>0830</t>
  </si>
  <si>
    <t>Wpływy z usług</t>
  </si>
  <si>
    <t>Dotacja podmiotowa z budżetu dla samorządowej instytucji kultury</t>
  </si>
  <si>
    <t>2480</t>
  </si>
  <si>
    <t>Kolonie i obozy oraz inne formy wypoczynku dzieci</t>
  </si>
  <si>
    <t>Ochrona zabytków i opieka nad zabytkami</t>
  </si>
  <si>
    <t>Dochody/wydatki ogółem</t>
  </si>
  <si>
    <t xml:space="preserve">NA ZADANIA ZLECONE Z ZAKRESU ADMINISTRACJI RZĄDOWEJ ORAZ INNYCH ZADAŃ ZLECONYCH GMINIE USTAWAMI </t>
  </si>
  <si>
    <t>Rozdz.</t>
  </si>
  <si>
    <t>Plan na rok 2008</t>
  </si>
  <si>
    <t>w tym zlecone</t>
  </si>
  <si>
    <t>Rolnictwo i łowiectwo</t>
  </si>
  <si>
    <t>Dobrowolska</t>
  </si>
  <si>
    <t>Wydatki osobowe niezaliczone do wynagrodzeń</t>
  </si>
  <si>
    <t>„Rozbudowa gminnej sieci wodociągowej w Kochlicach”</t>
  </si>
  <si>
    <t xml:space="preserve">„Przebudowa sieci kanalizacji sanitarnej w obrębie wsi Miłkowice (w tym modernizacja kolektora sanitarnego na przy ulicy Proletariackiej w Miłkowicach)” </t>
  </si>
  <si>
    <t>„Budowa kanalizacji sanitarnej wraz z przyłączami dla miejscowości Gniewomirowice i Goślinów”</t>
  </si>
  <si>
    <t>„Rozbudowa gminnej sieci wodociągowej w Lipcach”</t>
  </si>
  <si>
    <t xml:space="preserve">„Budowa kanalizacji sanitarnej dla miejscowości Pątnówek, Bobrów, Jakuszów i Jezierzany” </t>
  </si>
  <si>
    <t>„Budowa wodociągu tranzytowego Niedźwiedzice–Miłkowice oraz udział w budowie Stacji Uzdatniania Wody w Okmianach.”</t>
  </si>
  <si>
    <t>15.000</t>
  </si>
  <si>
    <t>Dotacje celowe przekazane gminie na inwestycje i zakupy inwestycyjne realizowane na podstawie porozumień (umów) między jednostkami samorządu terytorialnego</t>
  </si>
  <si>
    <t>Biernacik</t>
  </si>
  <si>
    <t>„Remont drogi transportu rolnego w Kochlicach”</t>
  </si>
  <si>
    <t>„Remont dróg transportu rolnego w Siedliskach”</t>
  </si>
  <si>
    <t>„Remont dróg transportu rolnego w Rzeszotarach”</t>
  </si>
  <si>
    <t>Wytwarzanie i zaopatrywanie w energię elektryczną, gaz i wodę</t>
  </si>
  <si>
    <t>40002</t>
  </si>
  <si>
    <t>Knysak</t>
  </si>
  <si>
    <t>wydatki na hurtowy zakup wody od LPWiK</t>
  </si>
  <si>
    <t>Transport i łączność</t>
  </si>
  <si>
    <t>60014</t>
  </si>
  <si>
    <t>wydatki na zimowe utrzymanie dróg powiatowych, w tym:</t>
  </si>
  <si>
    <t>opłata za umieszczenie obiektów infrastruktury w drodze powiatowej</t>
  </si>
  <si>
    <t>60016</t>
  </si>
  <si>
    <t>wydatki na umowy za sprzątanie i remont przystanków, w tym:</t>
  </si>
  <si>
    <t>31.650</t>
  </si>
  <si>
    <t>wydatki na wywóz śmieci z przystanków</t>
  </si>
  <si>
    <t>1.000</t>
  </si>
  <si>
    <t>transport  i hałdowanie kamienia</t>
  </si>
  <si>
    <t>wydatki na inwestycje, w tym:</t>
  </si>
  <si>
    <t>692.000</t>
  </si>
  <si>
    <t>„Budowa drogi asfaltowej w Ulesiu - droga do obwodnicy Nr 3 - 1000m”</t>
  </si>
  <si>
    <t>„Remont chodników w Siedliskach - 1500 m”</t>
  </si>
  <si>
    <t>Gospodarka mieszkaniowa</t>
  </si>
  <si>
    <t>Czubak</t>
  </si>
  <si>
    <t xml:space="preserve">wydatki na wycenę, ogłoszenia, podziały, koszty notarialne i sądowe oraz podatek VAT  - związane ze sprzedażą mienia </t>
  </si>
  <si>
    <t xml:space="preserve">Zakup usług pozostałych </t>
  </si>
  <si>
    <t>Piotrowski</t>
  </si>
  <si>
    <t>„Utworzenie Strefy Aktywności Gospodarczej w Rzeszotarach”</t>
  </si>
  <si>
    <t>Wydatki na zakupy inwestycyjne jedn. budżet.</t>
  </si>
  <si>
    <t>3.000</t>
  </si>
  <si>
    <t>wydatki związane z kosztami zarządu wspólnotami</t>
  </si>
  <si>
    <t>Łamejko</t>
  </si>
  <si>
    <t>ubezpieczenie budynków gminnych</t>
  </si>
  <si>
    <t>Działalność usługowa</t>
  </si>
  <si>
    <t>Dec</t>
  </si>
  <si>
    <t>komisja urbanistyczna</t>
  </si>
  <si>
    <t>decyzje urbanistyczne</t>
  </si>
  <si>
    <t>Cmentarze</t>
  </si>
  <si>
    <t>Dotacje celowe z budżetu na finansowanie lub dofinansowanie kosztów realizacji inwestycji i zakupów inwestycyjnych</t>
  </si>
  <si>
    <t>inwentaryzacja cmentarza w Miłkowicach-dotacja dla GZGK</t>
  </si>
  <si>
    <t>Administracja publiczna</t>
  </si>
  <si>
    <t>wynagrodzenia sfinansowane z dotacji z Doln. Urzędu Wojew., w tym:</t>
  </si>
  <si>
    <t>Pytlak</t>
  </si>
  <si>
    <t xml:space="preserve">Rady gmin </t>
  </si>
  <si>
    <t>Zawisza</t>
  </si>
  <si>
    <t xml:space="preserve">Urzędy gmin </t>
  </si>
  <si>
    <t>wynagrodzenia i pochodne pracowników urzędu</t>
  </si>
  <si>
    <t>Wpłaty na PFRON</t>
  </si>
  <si>
    <t>Wynagrodzenia bezosobowe, w tym:</t>
  </si>
  <si>
    <t>umowy zlecenia dla palaczy</t>
  </si>
  <si>
    <t>Andrzejak</t>
  </si>
  <si>
    <t>umowy zlecenia na mycie okien i sprzątanie  Urzędu</t>
  </si>
  <si>
    <t>3.600</t>
  </si>
  <si>
    <t>Pietras</t>
  </si>
  <si>
    <t>Zakup materiałów i wyposażenia, w tym:</t>
  </si>
  <si>
    <t>mat. biurowe, śr.czystości, meble, książki</t>
  </si>
  <si>
    <t>Kowal</t>
  </si>
  <si>
    <t>Kołodziej</t>
  </si>
  <si>
    <t>Zakup usług remontowych, w tym:</t>
  </si>
  <si>
    <t>konserwacja i naprawa kserokopiarek i faxu</t>
  </si>
  <si>
    <t>Zakup usług pozostałych, w tym:</t>
  </si>
  <si>
    <t>Legutko</t>
  </si>
  <si>
    <t>opłaty i prowizje bankowe</t>
  </si>
  <si>
    <t>opłaty pocztowe, prenumerata, monitoring, ogłoszenia i inne</t>
  </si>
  <si>
    <t xml:space="preserve">abonament za internet </t>
  </si>
  <si>
    <t>Opłaty z tytułu zakupu usług telefonii komórkowej</t>
  </si>
  <si>
    <t>Opłaty z tytułu zakupu usług telefonii stacjonarnej</t>
  </si>
  <si>
    <t>Zakup usług obejmujących wykonanie ekspertyz, analiz , opinii</t>
  </si>
  <si>
    <t>ekspertyzy zużytego sprzętu</t>
  </si>
  <si>
    <t>opinie, analizy z zakr. zamówień publicznych</t>
  </si>
  <si>
    <t>4.600</t>
  </si>
  <si>
    <t>opłata RTV</t>
  </si>
  <si>
    <t>ubezpieczenie budynku i sprzętu urzędu</t>
  </si>
  <si>
    <t>Szkolenia pracowników niebędących członkami korpusu służby cywilnej</t>
  </si>
  <si>
    <t>Zakup akcesoriów komputerowych w tym programów i licencji</t>
  </si>
  <si>
    <t>redagowanie biuletynu "Życie Gminy" wynagr. i pochodne:</t>
  </si>
  <si>
    <t>materiały promujące gmnię, upominki, kwiaty</t>
  </si>
  <si>
    <t>składka członkowska do Związku Gmin Wiejskich RP</t>
  </si>
  <si>
    <t>Urzędy naczelnych organów władzy państwowej, kontroli i ochrony prawa oraz sądownictwa</t>
  </si>
  <si>
    <t>Pikalski</t>
  </si>
  <si>
    <t>wynagrodzenia sfinansowane z dotacji z Krajowego Biura Wyborczego-na uzupełnianie spisu wyborców, w tym:</t>
  </si>
  <si>
    <t>Wybory Prezydenta Rzeczypospolitej Polskiej</t>
  </si>
  <si>
    <t>Wybory do Sejmu i Senatu</t>
  </si>
  <si>
    <t>Obrona narodowa</t>
  </si>
  <si>
    <t>z dotacji - zakupy na stanowisko zarządzania kryzysowego</t>
  </si>
  <si>
    <t>Bezpieczeństwo publiczne i ochrona przeciwpożarowa</t>
  </si>
  <si>
    <t>wynagrodzenia kierowców OSP i komendanta gminnego wraz z pochodnymi, w tym:</t>
  </si>
  <si>
    <t xml:space="preserve"> paliwo i części zamienne do wozów oraz opał</t>
  </si>
  <si>
    <t xml:space="preserve">Zakup usług remontowych </t>
  </si>
  <si>
    <t>remonty samochodów strażackich, pomp</t>
  </si>
  <si>
    <t>przeglądy, legalizacje, wywóz nieczystości</t>
  </si>
  <si>
    <t>założenie alarmu w OSP Grzymalin</t>
  </si>
  <si>
    <t xml:space="preserve">Podróże służbowe krajowe </t>
  </si>
  <si>
    <t>zakupo wozu pożarniczego</t>
  </si>
  <si>
    <t>remont i modernizacja remizy OSP Rzeszotary</t>
  </si>
  <si>
    <t>Zarządzanie kryzysowe</t>
  </si>
  <si>
    <t>telefon na stanowisku zarządzania kryzysowego</t>
  </si>
  <si>
    <t>Dochody od osób prawnych, od osób fizycznych i od innych jednostek nieposiadających osobowości prawnej oraz wydatki związane z ich poborem</t>
  </si>
  <si>
    <t>75647</t>
  </si>
  <si>
    <t>wynagrodzenia i pochodne za inkaso i dostarczanie nakazów płatniczych wraz z pochodnymi, w tym:</t>
  </si>
  <si>
    <t>druki, potwierdzenia doręczenia do celów podatkowych</t>
  </si>
  <si>
    <t>prowizje za ściąganie podatków</t>
  </si>
  <si>
    <t>Obsługa długu publicznego</t>
  </si>
  <si>
    <t>Obsługa papierów wartościowych, kredytów i pożyczek jednostek samorządu terytorialnego</t>
  </si>
  <si>
    <t>Odsetki i dyskonto od skarbowych papierów wartościowych oraz od krajowych pożyczek i kredytów</t>
  </si>
  <si>
    <t>Różne rozliczenia</t>
  </si>
  <si>
    <t>Rezerwy, w tym:</t>
  </si>
  <si>
    <t>Pan Wójt</t>
  </si>
  <si>
    <t>rezerwa ogólna</t>
  </si>
  <si>
    <t>rezerwa celowa na Zarządzanie Kryzysowe</t>
  </si>
  <si>
    <t>Oświata i wychowanie</t>
  </si>
  <si>
    <t xml:space="preserve">Przedszkola </t>
  </si>
  <si>
    <t>dotacja dla UM Legnica na przedszkole</t>
  </si>
  <si>
    <t>zakup paliwa do autobusów gminnych, części zamiennych, materiałów do remontów</t>
  </si>
  <si>
    <t>smarowanie silnika i inne drobne remonty</t>
  </si>
  <si>
    <t>ubezpieczenia AC, OC, NW</t>
  </si>
  <si>
    <t>4.500</t>
  </si>
  <si>
    <t>awans zawodowy nauczycieli-komisja</t>
  </si>
  <si>
    <t>Wiencis</t>
  </si>
  <si>
    <t>remont dachu w szkole podstawowej w Miłkowicach</t>
  </si>
  <si>
    <t>Ochrona zdrowia</t>
  </si>
  <si>
    <t>Budowa Gm. Ośr. Zdrowia w Miłkowicach wraz z zakupem wyposażenia i zagospodarowaniem placu</t>
  </si>
  <si>
    <t>realizacja programu profilaktycznego</t>
  </si>
  <si>
    <t>dotacja dla MIW w Legnicy-program profilaktyczny</t>
  </si>
  <si>
    <t>dotacja dla GOKiS-program profilaktyczny</t>
  </si>
  <si>
    <t>2820</t>
  </si>
  <si>
    <t>Dotacja celowa z budżetu na finansowanie lub dofinansowanie zadań zleconych  do realizacji stowarzyszeniom</t>
  </si>
  <si>
    <t>dotacja dla OSP-program profilaktyczny</t>
  </si>
  <si>
    <t>środki na programy profilaktyczne:</t>
  </si>
  <si>
    <t>Pomoc społeczna</t>
  </si>
  <si>
    <t>4700</t>
  </si>
  <si>
    <t>Wydatki na zakupy inwestycyjne jedn. budżetowych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</si>
  <si>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</si>
  <si>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</si>
  <si>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ubezpieczenie społeczne</t>
  </si>
  <si>
    <t>dotacja dla GOKiS na ECI</t>
  </si>
  <si>
    <t>prace społecznie użyteczne</t>
  </si>
  <si>
    <t>Edukacyjna Opieka Wychowawcza</t>
  </si>
  <si>
    <t>Wczesne wspomaganie rozwoju dziecka</t>
  </si>
  <si>
    <t>Pomoc materialna dla uczniów</t>
  </si>
  <si>
    <t>3240</t>
  </si>
  <si>
    <t>Stypendia dla uczniów</t>
  </si>
  <si>
    <t>3260</t>
  </si>
  <si>
    <t>Inne formy pomocy dla uczniów</t>
  </si>
  <si>
    <t>Gospodarka komunalna i ochrona środowiska</t>
  </si>
  <si>
    <t>zakup samochodu technicznego - dotacja dla GZGK</t>
  </si>
  <si>
    <t>Budowa kotłowni ekologicznej dla kompleksu budynków publicznych w Miłkowicach</t>
  </si>
  <si>
    <t xml:space="preserve">Ochrona różnorodności biologicznej i krajobrazu </t>
  </si>
  <si>
    <t>inwentaryzacja przyrodnicza</t>
  </si>
  <si>
    <t>wydatki na bezdomne zwięrzęta</t>
  </si>
  <si>
    <t>Kultura i ochrona dziedzictwa narodowego</t>
  </si>
  <si>
    <t>dotacja dla GOKiS na kulturę</t>
  </si>
  <si>
    <t>Dotacja podmiotowa z budżetu dla samorząd. instyt. kultury</t>
  </si>
  <si>
    <t>Remont budynku 99 w Ulesiu - centralne ogrzewanie</t>
  </si>
  <si>
    <t>Utworzenie Centrum Edukacyjno-Kulturalnego w miejscowości Ulesie</t>
  </si>
  <si>
    <t>Biblioteki</t>
  </si>
  <si>
    <t>dotacja dla GOKiS na biblioteki</t>
  </si>
  <si>
    <t>2720</t>
  </si>
  <si>
    <t>Dotacje celowe z budżetu na finansowanie lub dofinansowanie prac remontowych i konserwatorskich obiektów zabytkowych przekazane jedn. niezaliczanym do sektora finansów publicznych</t>
  </si>
  <si>
    <t>Kultura fizyczna i sport</t>
  </si>
  <si>
    <t>Obiekty sportowe</t>
  </si>
  <si>
    <t>Dokumentacja na modernizację obiektu sportowego w Głuchowicach wraz z budową budynku socjalnego</t>
  </si>
  <si>
    <t>dotacja dla GOKiS na sport</t>
  </si>
  <si>
    <t>dotacja dla stowarzyszeń na sport</t>
  </si>
  <si>
    <t>Dotacja celowa z budżetu na finansowanie lub dofin. zadań zleconych  do realizacji stowarzyszeniom</t>
  </si>
  <si>
    <t>Razem:</t>
  </si>
  <si>
    <t>sporządziła</t>
  </si>
  <si>
    <t>Skarbnik Gminy Miłkowice</t>
  </si>
  <si>
    <t>Renata Matusiewicz</t>
  </si>
  <si>
    <t>SP Rzeszotary</t>
  </si>
  <si>
    <t>GOPS</t>
  </si>
  <si>
    <r>
      <t xml:space="preserve">Różne wydatki na rzecz osób fizycznych </t>
    </r>
    <r>
      <rPr>
        <i/>
        <sz val="9"/>
        <rFont val="Verdana"/>
        <family val="2"/>
      </rPr>
      <t>(diety)</t>
    </r>
  </si>
  <si>
    <r>
      <t xml:space="preserve">Zakup materiałów i wyposażenia </t>
    </r>
    <r>
      <rPr>
        <i/>
        <sz val="9"/>
        <rFont val="Verdana"/>
        <family val="2"/>
      </rPr>
      <t>(doposażenie</t>
    </r>
    <r>
      <rPr>
        <sz val="9"/>
        <rFont val="Verdana"/>
        <family val="2"/>
      </rPr>
      <t xml:space="preserve"> </t>
    </r>
    <r>
      <rPr>
        <i/>
        <sz val="9"/>
        <rFont val="Verdana"/>
        <family val="2"/>
      </rPr>
      <t>Sali konferencyjnej)</t>
    </r>
  </si>
  <si>
    <r>
      <t xml:space="preserve">Zakup środków żywności </t>
    </r>
    <r>
      <rPr>
        <i/>
        <sz val="9"/>
        <rFont val="Verdana"/>
        <family val="2"/>
      </rPr>
      <t>(na obrady komisji i sesji)</t>
    </r>
  </si>
  <si>
    <r>
      <t xml:space="preserve">Zakup usług pozostałych </t>
    </r>
    <r>
      <rPr>
        <i/>
        <sz val="9"/>
        <rFont val="Verdana"/>
        <family val="2"/>
      </rPr>
      <t>(szkolenia radnych)</t>
    </r>
  </si>
  <si>
    <r>
      <t>Podróże służbowe krajowe (</t>
    </r>
    <r>
      <rPr>
        <i/>
        <sz val="9"/>
        <rFont val="Verdana"/>
        <family val="2"/>
      </rPr>
      <t>radnych)</t>
    </r>
  </si>
  <si>
    <r>
      <t xml:space="preserve">Zakup energii </t>
    </r>
    <r>
      <rPr>
        <i/>
        <sz val="9"/>
        <rFont val="Verdana"/>
        <family val="2"/>
      </rPr>
      <t>(elektrycznej)</t>
    </r>
  </si>
  <si>
    <r>
      <t>Zakup usług obejmujących tłumaczenia (</t>
    </r>
    <r>
      <rPr>
        <i/>
        <sz val="9"/>
        <rFont val="Verdana"/>
        <family val="2"/>
      </rPr>
      <t>akta USC)</t>
    </r>
  </si>
  <si>
    <r>
      <t xml:space="preserve">Różne wydatki na rzecz osób fizycznych </t>
    </r>
    <r>
      <rPr>
        <i/>
        <sz val="9"/>
        <rFont val="Verdana"/>
        <family val="2"/>
      </rPr>
      <t>(diety za udział w akcjach)</t>
    </r>
  </si>
  <si>
    <r>
      <t xml:space="preserve">Zakup środków żywności </t>
    </r>
    <r>
      <rPr>
        <i/>
        <sz val="9"/>
        <rFont val="Verdana"/>
        <family val="2"/>
      </rPr>
      <t>(na zawody strażackie)</t>
    </r>
  </si>
  <si>
    <r>
      <t>Zakup usług pozostałych</t>
    </r>
    <r>
      <rPr>
        <i/>
        <sz val="9"/>
        <rFont val="Verdana"/>
        <family val="2"/>
      </rPr>
      <t xml:space="preserve"> </t>
    </r>
  </si>
  <si>
    <r>
      <t xml:space="preserve">Różne opłaty i składki </t>
    </r>
    <r>
      <rPr>
        <i/>
        <sz val="9"/>
        <rFont val="Verdana"/>
        <family val="2"/>
      </rPr>
      <t>(ubezpieczenia wozów i strażaków)</t>
    </r>
  </si>
  <si>
    <r>
      <t xml:space="preserve">Zakup usług pozostałych </t>
    </r>
    <r>
      <rPr>
        <i/>
        <sz val="9"/>
        <rFont val="Verdana"/>
        <family val="2"/>
      </rPr>
      <t>(prowizje od kredytów, poż.)</t>
    </r>
  </si>
  <si>
    <r>
      <t xml:space="preserve">Wynagrodzenia bezosobowe </t>
    </r>
    <r>
      <rPr>
        <i/>
        <sz val="9"/>
        <rFont val="Verdana"/>
        <family val="2"/>
      </rPr>
      <t>(wynagrodzenie komisji)</t>
    </r>
  </si>
  <si>
    <r>
      <t xml:space="preserve">Podróże służbowe krajowe </t>
    </r>
    <r>
      <rPr>
        <i/>
        <sz val="9"/>
        <rFont val="Verdana"/>
        <family val="2"/>
      </rPr>
      <t>(członków komisji)</t>
    </r>
  </si>
  <si>
    <t>Wydatki osobowe nie zaliczone do wynagrodzeń</t>
  </si>
  <si>
    <t>Wójt</t>
  </si>
  <si>
    <t>zakup kamienia do remontu dróg</t>
  </si>
  <si>
    <t>koszty przeprowadzenia kontroli wewnętrznej</t>
  </si>
  <si>
    <r>
      <t xml:space="preserve">Zakup usług zdrowotnych </t>
    </r>
    <r>
      <rPr>
        <i/>
        <sz val="9"/>
        <rFont val="Verdana"/>
        <family val="2"/>
      </rPr>
      <t>(badania profilaktyczne i okresowe pracowników)</t>
    </r>
  </si>
  <si>
    <t>dowóz uczniów do szkół, zakup biletów miesięcznych</t>
  </si>
  <si>
    <t>Jendrych</t>
  </si>
  <si>
    <t>Dotacje celowe przekazane gminie na zadania bieżące realizowane na podstawie porozumień (umów) między jednostkami samorządu teryt.</t>
  </si>
  <si>
    <t>SP w Rzeszotarach</t>
  </si>
  <si>
    <t>wynagrodzenia i pochodne</t>
  </si>
  <si>
    <t>Składki na ubezpieczenia społeczne, w tym:</t>
  </si>
  <si>
    <t>składki na ubezpieczenia pracowników</t>
  </si>
  <si>
    <t>składki na ubezpieczenia świadczeniobiorców</t>
  </si>
  <si>
    <t>Budowa hali sportowej przy SP Rzeszotary - (Plan Rozwoju Miejscowości)</t>
  </si>
  <si>
    <t>Źródło dochodów</t>
  </si>
  <si>
    <t>ROLNICTWO I ŁOWIECTWO</t>
  </si>
  <si>
    <t>Wpływy z różnych dochodów</t>
  </si>
  <si>
    <t>6260</t>
  </si>
  <si>
    <t>Dotacje otrzymane z funduszy celowych na finansowanie i dofinansowanie kosztów realizacji inwestycji i zakupów inwestycyjnych jednostek sektora finansów publicznych</t>
  </si>
  <si>
    <t>6269</t>
  </si>
  <si>
    <t>Środki na dofinansowanie własnych inwestycji gmin, powiatów, samorządów województw pozyskane z innych źródeł</t>
  </si>
  <si>
    <t>0770</t>
  </si>
  <si>
    <t>Wpływy z tytułu odpłatnego nabycia prawa własności oraz prawa użytkowania wieczystego nieruchomości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</si>
  <si>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</si>
  <si>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</si>
  <si>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</si>
  <si>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</si>
  <si>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</si>
  <si>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</si>
  <si>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</si>
  <si>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TRANSPORT I ŁĄCZNOŚĆ</t>
  </si>
  <si>
    <t>2320</t>
  </si>
  <si>
    <t>Dotacje celowe otrzymane z powiatu na zadania bieżące realizowane na podstawie porozumień (umów) między jednostkami samorządu terytorialnego</t>
  </si>
  <si>
    <t>GOSPODARKA MIESZKANIOWA</t>
  </si>
  <si>
    <t>0470</t>
  </si>
  <si>
    <t>Wpływy z opłat za zarząd, użytkowanie i użytkowanie wieczyste</t>
  </si>
  <si>
    <t>Wpływy z różnych opłat</t>
  </si>
  <si>
    <t>0920</t>
  </si>
  <si>
    <t>Pozostałe odsetki</t>
  </si>
  <si>
    <t>Urzędy gmin</t>
  </si>
  <si>
    <t>DOCHODY OD OS. PRAW., OD OS. FIZ. I OD INNYCH JEDN.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</si>
  <si>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</si>
  <si>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</si>
  <si>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</si>
  <si>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</si>
  <si>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</si>
  <si>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</si>
  <si>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</si>
  <si>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</si>
  <si>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</si>
  <si>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</si>
  <si>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</si>
  <si>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</si>
  <si>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</si>
  <si>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</si>
  <si>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</si>
  <si>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</si>
  <si>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</si>
  <si>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</si>
  <si>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</si>
  <si>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</si>
  <si>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</si>
  <si>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</si>
  <si>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</si>
  <si>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</si>
  <si>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</si>
  <si>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</si>
  <si>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</si>
  <si>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</si>
  <si>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</si>
  <si>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</si>
  <si>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</si>
  <si>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</si>
  <si>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</si>
  <si>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</si>
  <si>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</si>
  <si>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</si>
  <si>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</si>
  <si>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</si>
  <si>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</si>
  <si>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</si>
  <si>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</si>
  <si>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Część równoważąca subwencji ogólnej dla gmin</t>
  </si>
  <si>
    <t>OŚWIATA I WYCHOWANIE</t>
  </si>
  <si>
    <t>OCHRONA ZDROWIA</t>
  </si>
  <si>
    <t>2709</t>
  </si>
  <si>
    <t>EDUKACYJNA OPIEKA WYCHOWAWCZA</t>
  </si>
  <si>
    <t>GOSPODARKA KOMUNALNA I OCHRONA ŚRODOWISKA</t>
  </si>
  <si>
    <t>Ochrona różnorodności biologicznej i krajobrazu</t>
  </si>
  <si>
    <t>KULTURA I OCHRONA DZIEDZICTWA NARODOWEGO</t>
  </si>
  <si>
    <t xml:space="preserve">Biblioteki </t>
  </si>
  <si>
    <t>KULTURA FIZYCZNA I SPORT</t>
  </si>
  <si>
    <t>Dochody ogółem</t>
  </si>
  <si>
    <t>remont Sali gimnastycznej w szkole podstawowej w Miłkowicach</t>
  </si>
  <si>
    <t>Stolarska</t>
  </si>
  <si>
    <t>Plan na rok 2009</t>
  </si>
  <si>
    <t>Grabarek</t>
  </si>
  <si>
    <t>MPZP Miłkowice-Siedliska III i IV etap</t>
  </si>
  <si>
    <t>MPZP Grzymalin</t>
  </si>
  <si>
    <t>MPZP Gniewomirowice II (w 2008-I etap, w 2009 II,III,IV)</t>
  </si>
  <si>
    <t>MPZP Gniewomirowice-Goślinów (w 2008-I, w 2009 II,III,IV)</t>
  </si>
  <si>
    <t>MPZP Ulesie-Lipce (w 2008-I etap, w 2009 II,III,IV etap)</t>
  </si>
  <si>
    <t>odzież ochronna i robocza</t>
  </si>
  <si>
    <t>okulary profilaktyczne</t>
  </si>
  <si>
    <t>opłata za wyznaczenie kuratora sądowego</t>
  </si>
  <si>
    <t>sprzęt komputerowy, switch, UPS, skaner, urządzenie wielofunkcyjne z interfejsem sieciowym</t>
  </si>
  <si>
    <t>druki do USC, książki, firany, kieliszki</t>
  </si>
  <si>
    <t>oprawa ksiąg USC, prenumerata</t>
  </si>
  <si>
    <t>tonery, taśmy, atrament do drukarek, płyty</t>
  </si>
  <si>
    <t>Wydawanie biuletynu "Zycie Gminy", tablice inf. na terenie gminy, tablice "witacze", konferencje, forum, folder promocyjny, artykuły promocyjne w gazecie</t>
  </si>
  <si>
    <t>Lokalna Grupa Działania</t>
  </si>
  <si>
    <t>Wpłaty gmin i powiatów na rzecz innych jednostek samorządu terytorialnego oraz związków gmin lub związków powiatów na dofinansowanie zadań bieżących</t>
  </si>
  <si>
    <t>zakup paliwa do radiowozów i koszty telefonu komórkowego</t>
  </si>
  <si>
    <t>Matuszewska</t>
  </si>
  <si>
    <t>dotacja dla UM Lubin na przedszkole</t>
  </si>
  <si>
    <t>Wpłaty gmin i powiatów na rzecz innych jednostek samorządu terytorialnego oraz związków gmin lub związków powiatów na dofinansowanie zadań inwestycyjnych i zakupów inwestycyjnych</t>
  </si>
  <si>
    <t>6220</t>
  </si>
  <si>
    <t>Dotacje celowe z budżetu na finansowanie lub dofinansowanie kosztów realizacji inwestycji i zakupów inwestycyjnych innych jednostek sektora finansów publicznych</t>
  </si>
  <si>
    <t>Czubak/Łamejko</t>
  </si>
  <si>
    <t>Dobrowolska/     Łamejko</t>
  </si>
  <si>
    <t>Grabarek/     Łamejko</t>
  </si>
  <si>
    <t>Skarbnik</t>
  </si>
  <si>
    <t>Ryżewska/     Biernacik</t>
  </si>
  <si>
    <t>Zawisza/Łamejko</t>
  </si>
  <si>
    <t>Skarbnik/    Piotrowski</t>
  </si>
  <si>
    <r>
      <t xml:space="preserve">Różne wydatki na rzecz osób fizycznych </t>
    </r>
    <r>
      <rPr>
        <i/>
        <sz val="9"/>
        <rFont val="Verdana"/>
        <family val="2"/>
      </rPr>
      <t>(diety sołtysów)</t>
    </r>
  </si>
  <si>
    <r>
      <t xml:space="preserve">Zakup materiałów i wyposażenia </t>
    </r>
    <r>
      <rPr>
        <i/>
        <sz val="8"/>
        <rFont val="Verdana"/>
        <family val="2"/>
      </rPr>
      <t>(zakup tablic ogłoszeniowych)</t>
    </r>
  </si>
  <si>
    <t>Plan na
2009 rok</t>
  </si>
  <si>
    <t xml:space="preserve">PLAN DOCHODÓW BUDŻETOWYCH NA ROK 2009 </t>
  </si>
  <si>
    <t>2708</t>
  </si>
  <si>
    <t>Piotrowski/     Żwirek</t>
  </si>
  <si>
    <t>Czubak/             Łamejko</t>
  </si>
  <si>
    <t xml:space="preserve">PLAN WYDATKÓW BUDŻETOWYCH NA ROK 2009 </t>
  </si>
  <si>
    <t>„Rozbudowa gminnej sieci wodociągowej w Kochlicach” - wykup</t>
  </si>
  <si>
    <t>„Budowa kanalizacji sanitarnej przy ul. Leśnej w Rzeszotarach”</t>
  </si>
  <si>
    <t>„Rozbudowa kanalizacji sanitarnej w Dobrzejowie”</t>
  </si>
  <si>
    <t xml:space="preserve">dotacja dla GZGK do wody </t>
  </si>
  <si>
    <t>dotacja dla GZGK do mieszkań komunalnych</t>
  </si>
  <si>
    <t>dotacja dla GZGK do cmentarzy</t>
  </si>
  <si>
    <t>dotacja dla GZGK do przewozu uczniów do szkół</t>
  </si>
  <si>
    <t>26.250</t>
  </si>
  <si>
    <t>2.683</t>
  </si>
  <si>
    <t>75.000</t>
  </si>
  <si>
    <t>Dotacje celowe przekazane dla powiatu na zadania bieżące realizowane na podstawie porozumień (umów) między jednostkami samorządu terytorialnego</t>
  </si>
  <si>
    <t>Żwirek</t>
  </si>
  <si>
    <t>„Budowa wodociągu tranzytowego Niedźwiedzice–Miłkowice oraz udział w budowie Stacji Uzdatniania Wody w Okmianach” dotacja dla Gminy Chojnów</t>
  </si>
  <si>
    <t>„Remont drogi transportu rolnego w Grzymalinie”</t>
  </si>
  <si>
    <t>„Remont dróg transportu rolnego w Studnicy”</t>
  </si>
  <si>
    <t>„Remont dróg transportu rolnego w Miłkowicach”</t>
  </si>
  <si>
    <t>„Remont dróg osiedlowych w Miłkowicach (w tym ul.  22-lipca)”</t>
  </si>
  <si>
    <t>„Remont chodników w Miłkowicach” kontunuacja I etapu</t>
  </si>
  <si>
    <t xml:space="preserve">„Remont chodników w Miłkowicach” koło "Hotelu" </t>
  </si>
  <si>
    <t>„Remont chodników w Miłkowicach” ul. Proletariacka</t>
  </si>
  <si>
    <t>Zatoka postojowa w Grzymalinie + chodnik</t>
  </si>
  <si>
    <t>Chodnik w Rzeszotarach ul. Wiejska</t>
  </si>
  <si>
    <t>Równanie dróg gminnych</t>
  </si>
  <si>
    <t>Ścinka poboczy</t>
  </si>
  <si>
    <t>pozostałe remonty</t>
  </si>
  <si>
    <t>„Remont drogi równoległej do Legnickiej w Rzeszotarach”</t>
  </si>
  <si>
    <t>„Wykup gruntów, na których posadowione są przepompownie ścieków”</t>
  </si>
  <si>
    <t>zmiana MPZP Kochlice-Rzeszotary</t>
  </si>
  <si>
    <t xml:space="preserve">Wydatki osobowe niezaliczone do wynagrodzeń </t>
  </si>
  <si>
    <t>8.400</t>
  </si>
  <si>
    <t>pozostałe umowy zlecenie/o dzieło</t>
  </si>
  <si>
    <t xml:space="preserve">opał, materiały do remontu </t>
  </si>
  <si>
    <t>remont schodów i c.o. w budynku Urzędu Gminy</t>
  </si>
  <si>
    <t>usługi kominiarskie, wywóz nieczystości, wymiana okien, założenie książek obiektów budowlanych</t>
  </si>
  <si>
    <t>BHP, dofinansowanie studiów, usługi pozostałe</t>
  </si>
  <si>
    <t>Komendy wojewódzkie Policji</t>
  </si>
  <si>
    <t>6170</t>
  </si>
  <si>
    <t>Wpłaty jednostek na fundusz celowy na finansowanie lub dofinansowanie zakupów inwestycyjnych</t>
  </si>
  <si>
    <t>dofinansowanie zakupu radiowozu</t>
  </si>
  <si>
    <t>40.394</t>
  </si>
  <si>
    <t>remont i modernizacja remizy OSP Grzymalin</t>
  </si>
  <si>
    <t>33.710</t>
  </si>
  <si>
    <t>Szkolno-Gimnazjalny Zespół Szkół w Miłkowicach</t>
  </si>
  <si>
    <t>dotacja dla Gminnego Ośrodka Zdrowia na szkolenie personelu</t>
  </si>
  <si>
    <t>w tym: aktualizacja Gminnego Programu Gospodarki Odpadami 10.000</t>
  </si>
  <si>
    <t>Żwirek/     Piotrowski</t>
  </si>
  <si>
    <t>dotacja dla GZGK do Ścieków</t>
  </si>
  <si>
    <t>remont dachu budynku głównego SP Miłkowice</t>
  </si>
  <si>
    <t>remont dachu budynku małej szkoły SP Miłkowice</t>
  </si>
  <si>
    <t>pozostałe remonty-dokumentacja, nadzór, mapy, wyrysy</t>
  </si>
  <si>
    <t>5.609</t>
  </si>
  <si>
    <t>12.000</t>
  </si>
  <si>
    <t>sfinansowane z dotacji-zlecone</t>
  </si>
  <si>
    <t>ze środków gminy</t>
  </si>
  <si>
    <t>178.000</t>
  </si>
  <si>
    <t>289.000</t>
  </si>
  <si>
    <t>36.000</t>
  </si>
  <si>
    <t>Świadczenia społeczne (zadania własne)</t>
  </si>
  <si>
    <t>sfinansowane z dotacji-własne bieżące</t>
  </si>
  <si>
    <t>Zakup usług przez jednostki samorządu terytorialnego od innych jednostek samorządu terytorialnego (zadanie własne)</t>
  </si>
  <si>
    <t>135.000</t>
  </si>
  <si>
    <t>380.278</t>
  </si>
  <si>
    <t>85.000</t>
  </si>
  <si>
    <t>98.000</t>
  </si>
  <si>
    <t>realizacja programu "Pomoc państwa w zakresie dożywiania", w tym:</t>
  </si>
  <si>
    <t>Zespół</t>
  </si>
  <si>
    <t>z dotacji § 2010</t>
  </si>
  <si>
    <t>z dotacji § 2030</t>
  </si>
  <si>
    <t>dochody GOPS</t>
  </si>
  <si>
    <t>śr.własne gminy</t>
  </si>
  <si>
    <t>Zakup sprzętu do utrzymania boisk</t>
  </si>
  <si>
    <t>Remont świetlicy wiejskiej w Miłkowicach</t>
  </si>
  <si>
    <t>Remont remizy oraz świetlicy w Rzeszotarach</t>
  </si>
  <si>
    <t>45.000</t>
  </si>
  <si>
    <t>www, BIP, eksploatacja ZSI, przedłużenie ważności certyfikatów cyfrowych</t>
  </si>
  <si>
    <t xml:space="preserve">LEX Omega i Infor, SIGID, ABC Ochr.Środ. i Serwis Budowlany, antywirus, BIP, ew.gruntów, ew.dział.gosp Sputnik,Technika USC i ew.ludności, </t>
  </si>
  <si>
    <t>zmiana studium uwarunkowań i kierunków zagosp. przestrzennego</t>
  </si>
  <si>
    <t>1.800</t>
  </si>
  <si>
    <t>remont autobusu gminnego, zakup opon-dotacja dla GZGK</t>
  </si>
  <si>
    <t>zakup pojemników na odpady segregowane-dotacja dla GZGK</t>
  </si>
  <si>
    <t>2830</t>
  </si>
  <si>
    <t>Dotacja celowa z budżetu na finansowanie lub dofin. zadań zleconych  do realizacji pozostałym jednostkom niezaliczanym do sektora finansów publicznych</t>
  </si>
  <si>
    <t>Żwirek/Piotrowski</t>
  </si>
  <si>
    <t>Piotrowski/Żwirek</t>
  </si>
  <si>
    <t>„Remont chodników w Miłkowicach” -dotacja dla Starostwa w Legnicy</t>
  </si>
  <si>
    <t>koszty energii elektrycznej w cześciach wspólnych, świetlicach</t>
  </si>
  <si>
    <t>PLAN DOCHODÓW I WYDATKÓW GMINY MIŁKOWICE NA ROK 2009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</si>
</sst>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1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Verdana"/>
      <family val="2"/>
    </font>
    <font>
      <sz val="14"/>
      <name val="Arial CE"/>
      <family val="0"/>
    </font>
    <font>
      <i/>
      <sz val="14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i/>
      <sz val="12"/>
      <name val="Verdana"/>
      <family val="2"/>
    </font>
    <font>
      <b/>
      <i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hair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3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1" fillId="0" borderId="0" xfId="22" applyAlignment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0" borderId="0" xfId="22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12" fillId="0" borderId="8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9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0" xfId="18" applyAlignment="1">
      <alignment vertical="center"/>
      <protection/>
    </xf>
    <xf numFmtId="0" fontId="1" fillId="0" borderId="0" xfId="18">
      <alignment/>
      <protection/>
    </xf>
    <xf numFmtId="0" fontId="12" fillId="0" borderId="0" xfId="18" applyFont="1" applyAlignment="1">
      <alignment horizontal="left" vertical="center" wrapText="1"/>
      <protection/>
    </xf>
    <xf numFmtId="0" fontId="1" fillId="0" borderId="0" xfId="18" applyBorder="1" applyAlignment="1">
      <alignment vertical="center"/>
      <protection/>
    </xf>
    <xf numFmtId="0" fontId="9" fillId="0" borderId="6" xfId="18" applyFont="1" applyBorder="1" applyAlignment="1">
      <alignment horizontal="center" vertical="center"/>
      <protection/>
    </xf>
    <xf numFmtId="0" fontId="1" fillId="0" borderId="10" xfId="18" applyBorder="1" applyAlignment="1">
      <alignment horizontal="center" vertical="center"/>
      <protection/>
    </xf>
    <xf numFmtId="49" fontId="1" fillId="0" borderId="11" xfId="18" applyNumberFormat="1" applyBorder="1" applyAlignment="1">
      <alignment horizontal="center" vertical="center"/>
      <protection/>
    </xf>
    <xf numFmtId="49" fontId="1" fillId="0" borderId="11" xfId="18" applyNumberFormat="1" applyBorder="1" applyAlignment="1">
      <alignment horizontal="left" vertical="center" wrapText="1"/>
      <protection/>
    </xf>
    <xf numFmtId="3" fontId="1" fillId="0" borderId="10" xfId="18" applyNumberFormat="1" applyBorder="1" applyAlignment="1">
      <alignment vertical="center"/>
      <protection/>
    </xf>
    <xf numFmtId="0" fontId="1" fillId="0" borderId="2" xfId="18" applyBorder="1" applyAlignment="1">
      <alignment horizontal="center" vertical="center"/>
      <protection/>
    </xf>
    <xf numFmtId="49" fontId="1" fillId="0" borderId="2" xfId="18" applyNumberFormat="1" applyBorder="1" applyAlignment="1">
      <alignment horizontal="center" vertical="center"/>
      <protection/>
    </xf>
    <xf numFmtId="49" fontId="1" fillId="0" borderId="2" xfId="18" applyNumberFormat="1" applyBorder="1" applyAlignment="1">
      <alignment horizontal="left" vertical="center" wrapText="1"/>
      <protection/>
    </xf>
    <xf numFmtId="3" fontId="1" fillId="0" borderId="2" xfId="18" applyNumberFormat="1" applyBorder="1" applyAlignment="1">
      <alignment vertical="center"/>
      <protection/>
    </xf>
    <xf numFmtId="0" fontId="1" fillId="0" borderId="2" xfId="18" applyBorder="1" applyAlignment="1">
      <alignment vertical="center"/>
      <protection/>
    </xf>
    <xf numFmtId="0" fontId="1" fillId="0" borderId="5" xfId="18" applyBorder="1" applyAlignment="1">
      <alignment vertical="center"/>
      <protection/>
    </xf>
    <xf numFmtId="3" fontId="1" fillId="0" borderId="5" xfId="18" applyNumberFormat="1" applyBorder="1" applyAlignment="1">
      <alignment vertical="center"/>
      <protection/>
    </xf>
    <xf numFmtId="3" fontId="14" fillId="0" borderId="6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0" fillId="0" borderId="0" xfId="18" applyFont="1">
      <alignment/>
      <protection/>
    </xf>
    <xf numFmtId="3" fontId="16" fillId="0" borderId="0" xfId="19" applyNumberFormat="1" applyFont="1">
      <alignment/>
      <protection/>
    </xf>
    <xf numFmtId="0" fontId="16" fillId="0" borderId="0" xfId="19" applyFont="1">
      <alignment/>
      <protection/>
    </xf>
    <xf numFmtId="3" fontId="16" fillId="0" borderId="0" xfId="19" applyNumberFormat="1" applyFont="1" applyAlignment="1">
      <alignment horizontal="center"/>
      <protection/>
    </xf>
    <xf numFmtId="0" fontId="16" fillId="0" borderId="0" xfId="19" applyFont="1" applyAlignment="1">
      <alignment horizontal="center"/>
      <protection/>
    </xf>
    <xf numFmtId="49" fontId="19" fillId="0" borderId="7" xfId="19" applyNumberFormat="1" applyFont="1" applyBorder="1" applyAlignment="1">
      <alignment horizontal="right" vertical="center"/>
      <protection/>
    </xf>
    <xf numFmtId="3" fontId="19" fillId="0" borderId="7" xfId="19" applyNumberFormat="1" applyFont="1" applyBorder="1" applyAlignment="1">
      <alignment vertical="center"/>
      <protection/>
    </xf>
    <xf numFmtId="3" fontId="19" fillId="0" borderId="11" xfId="19" applyNumberFormat="1" applyFont="1" applyBorder="1" applyAlignment="1">
      <alignment vertical="center"/>
      <protection/>
    </xf>
    <xf numFmtId="3" fontId="16" fillId="0" borderId="0" xfId="19" applyNumberFormat="1" applyFont="1" applyAlignment="1">
      <alignment vertical="center"/>
      <protection/>
    </xf>
    <xf numFmtId="0" fontId="16" fillId="0" borderId="0" xfId="19" applyFont="1" applyAlignment="1">
      <alignment vertical="center"/>
      <protection/>
    </xf>
    <xf numFmtId="49" fontId="20" fillId="0" borderId="11" xfId="19" applyNumberFormat="1" applyFont="1" applyBorder="1" applyAlignment="1">
      <alignment horizontal="right" vertical="center"/>
      <protection/>
    </xf>
    <xf numFmtId="49" fontId="21" fillId="0" borderId="6" xfId="19" applyNumberFormat="1" applyFont="1" applyBorder="1" applyAlignment="1">
      <alignment horizontal="right" vertical="center"/>
      <protection/>
    </xf>
    <xf numFmtId="3" fontId="21" fillId="0" borderId="7" xfId="19" applyNumberFormat="1" applyFont="1" applyBorder="1" applyAlignment="1">
      <alignment vertical="center"/>
      <protection/>
    </xf>
    <xf numFmtId="0" fontId="20" fillId="0" borderId="4" xfId="19" applyFont="1" applyBorder="1" applyAlignment="1">
      <alignment horizontal="center" vertical="center"/>
      <protection/>
    </xf>
    <xf numFmtId="0" fontId="20" fillId="0" borderId="0" xfId="19" applyFont="1" applyAlignment="1">
      <alignment vertical="center"/>
      <protection/>
    </xf>
    <xf numFmtId="0" fontId="16" fillId="0" borderId="6" xfId="19" applyFont="1" applyBorder="1" applyAlignment="1">
      <alignment vertical="center"/>
      <protection/>
    </xf>
    <xf numFmtId="0" fontId="16" fillId="0" borderId="12" xfId="19" applyFont="1" applyBorder="1" applyAlignment="1">
      <alignment vertical="top" wrapText="1"/>
      <protection/>
    </xf>
    <xf numFmtId="3" fontId="16" fillId="2" borderId="7" xfId="19" applyNumberFormat="1" applyFont="1" applyFill="1" applyBorder="1" applyAlignment="1">
      <alignment vertical="center"/>
      <protection/>
    </xf>
    <xf numFmtId="0" fontId="16" fillId="0" borderId="4" xfId="19" applyFont="1" applyBorder="1" applyAlignment="1">
      <alignment horizontal="center" vertical="center"/>
      <protection/>
    </xf>
    <xf numFmtId="0" fontId="16" fillId="0" borderId="7" xfId="19" applyFont="1" applyBorder="1" applyAlignment="1">
      <alignment vertical="center"/>
      <protection/>
    </xf>
    <xf numFmtId="0" fontId="16" fillId="0" borderId="12" xfId="19" applyFont="1" applyBorder="1" applyAlignment="1">
      <alignment vertical="center"/>
      <protection/>
    </xf>
    <xf numFmtId="49" fontId="20" fillId="0" borderId="13" xfId="19" applyNumberFormat="1" applyFont="1" applyBorder="1" applyAlignment="1">
      <alignment horizontal="right" vertical="center"/>
      <protection/>
    </xf>
    <xf numFmtId="49" fontId="21" fillId="0" borderId="7" xfId="19" applyNumberFormat="1" applyFont="1" applyBorder="1" applyAlignment="1">
      <alignment horizontal="right" vertical="center"/>
      <protection/>
    </xf>
    <xf numFmtId="3" fontId="20" fillId="0" borderId="4" xfId="19" applyNumberFormat="1" applyFont="1" applyBorder="1" applyAlignment="1">
      <alignment horizontal="center" vertical="center"/>
      <protection/>
    </xf>
    <xf numFmtId="3" fontId="20" fillId="0" borderId="0" xfId="19" applyNumberFormat="1" applyFont="1" applyAlignment="1">
      <alignment vertical="center"/>
      <protection/>
    </xf>
    <xf numFmtId="49" fontId="16" fillId="0" borderId="13" xfId="19" applyNumberFormat="1" applyFont="1" applyBorder="1" applyAlignment="1">
      <alignment horizontal="right"/>
      <protection/>
    </xf>
    <xf numFmtId="0" fontId="16" fillId="0" borderId="0" xfId="19" applyFont="1" applyBorder="1">
      <alignment/>
      <protection/>
    </xf>
    <xf numFmtId="0" fontId="16" fillId="0" borderId="6" xfId="19" applyFont="1" applyBorder="1" applyAlignment="1">
      <alignment vertical="center" wrapText="1"/>
      <protection/>
    </xf>
    <xf numFmtId="3" fontId="16" fillId="2" borderId="6" xfId="19" applyNumberFormat="1" applyFont="1" applyFill="1" applyBorder="1" applyAlignment="1">
      <alignment vertical="center"/>
      <protection/>
    </xf>
    <xf numFmtId="3" fontId="16" fillId="0" borderId="4" xfId="19" applyNumberFormat="1" applyFont="1" applyBorder="1" applyAlignment="1">
      <alignment horizontal="center" vertical="center"/>
      <protection/>
    </xf>
    <xf numFmtId="0" fontId="16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horizontal="right" vertical="center" wrapText="1"/>
      <protection/>
    </xf>
    <xf numFmtId="3" fontId="20" fillId="2" borderId="11" xfId="19" applyNumberFormat="1" applyFont="1" applyFill="1" applyBorder="1" applyAlignment="1">
      <alignment horizontal="center" vertical="center"/>
      <protection/>
    </xf>
    <xf numFmtId="3" fontId="20" fillId="2" borderId="4" xfId="19" applyNumberFormat="1" applyFont="1" applyFill="1" applyBorder="1" applyAlignment="1">
      <alignment horizontal="center" vertical="center"/>
      <protection/>
    </xf>
    <xf numFmtId="0" fontId="16" fillId="0" borderId="4" xfId="19" applyFont="1" applyBorder="1">
      <alignment/>
      <protection/>
    </xf>
    <xf numFmtId="0" fontId="16" fillId="0" borderId="14" xfId="19" applyFont="1" applyBorder="1" applyAlignment="1">
      <alignment vertical="center"/>
      <protection/>
    </xf>
    <xf numFmtId="3" fontId="20" fillId="2" borderId="7" xfId="19" applyNumberFormat="1" applyFont="1" applyFill="1" applyBorder="1" applyAlignment="1">
      <alignment horizontal="center" vertical="center"/>
      <protection/>
    </xf>
    <xf numFmtId="3" fontId="21" fillId="0" borderId="6" xfId="19" applyNumberFormat="1" applyFont="1" applyBorder="1" applyAlignment="1">
      <alignment vertical="center"/>
      <protection/>
    </xf>
    <xf numFmtId="0" fontId="21" fillId="0" borderId="13" xfId="19" applyFont="1" applyBorder="1" applyAlignment="1">
      <alignment vertical="center"/>
      <protection/>
    </xf>
    <xf numFmtId="0" fontId="21" fillId="0" borderId="4" xfId="19" applyFont="1" applyBorder="1" applyAlignment="1">
      <alignment horizontal="center" vertical="center"/>
      <protection/>
    </xf>
    <xf numFmtId="3" fontId="23" fillId="0" borderId="0" xfId="19" applyNumberFormat="1" applyFont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16" fillId="0" borderId="12" xfId="19" applyFont="1" applyBorder="1" applyAlignment="1">
      <alignment vertical="center" wrapText="1"/>
      <protection/>
    </xf>
    <xf numFmtId="0" fontId="16" fillId="0" borderId="4" xfId="19" applyFont="1" applyBorder="1" applyAlignment="1">
      <alignment horizontal="center"/>
      <protection/>
    </xf>
    <xf numFmtId="49" fontId="21" fillId="0" borderId="13" xfId="19" applyNumberFormat="1" applyFont="1" applyBorder="1" applyAlignment="1">
      <alignment horizontal="right"/>
      <protection/>
    </xf>
    <xf numFmtId="49" fontId="21" fillId="0" borderId="7" xfId="19" applyNumberFormat="1" applyFont="1" applyBorder="1" applyAlignment="1">
      <alignment horizontal="right" vertical="top"/>
      <protection/>
    </xf>
    <xf numFmtId="0" fontId="21" fillId="0" borderId="0" xfId="19" applyFont="1">
      <alignment/>
      <protection/>
    </xf>
    <xf numFmtId="0" fontId="20" fillId="0" borderId="15" xfId="19" applyFont="1" applyBorder="1" applyAlignment="1">
      <alignment vertical="center"/>
      <protection/>
    </xf>
    <xf numFmtId="0" fontId="20" fillId="0" borderId="12" xfId="19" applyFont="1" applyBorder="1" applyAlignment="1">
      <alignment vertical="center" wrapText="1"/>
      <protection/>
    </xf>
    <xf numFmtId="3" fontId="20" fillId="0" borderId="4" xfId="19" applyNumberFormat="1" applyFont="1" applyBorder="1" applyAlignment="1">
      <alignment vertical="center"/>
      <protection/>
    </xf>
    <xf numFmtId="0" fontId="20" fillId="0" borderId="0" xfId="19" applyFont="1">
      <alignment/>
      <protection/>
    </xf>
    <xf numFmtId="0" fontId="16" fillId="0" borderId="15" xfId="19" applyFont="1" applyBorder="1" applyAlignment="1">
      <alignment vertical="top"/>
      <protection/>
    </xf>
    <xf numFmtId="0" fontId="20" fillId="0" borderId="12" xfId="19" applyFont="1" applyBorder="1" applyAlignment="1">
      <alignment horizontal="right" vertical="center" wrapText="1"/>
      <protection/>
    </xf>
    <xf numFmtId="0" fontId="16" fillId="0" borderId="15" xfId="19" applyFont="1" applyBorder="1" applyAlignment="1">
      <alignment horizontal="center" vertical="center"/>
      <protection/>
    </xf>
    <xf numFmtId="0" fontId="19" fillId="0" borderId="6" xfId="19" applyFont="1" applyBorder="1" applyAlignment="1">
      <alignment vertical="center"/>
      <protection/>
    </xf>
    <xf numFmtId="3" fontId="19" fillId="0" borderId="0" xfId="19" applyNumberFormat="1" applyFont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21" fillId="0" borderId="16" xfId="19" applyFont="1" applyBorder="1" applyAlignment="1">
      <alignment vertical="center"/>
      <protection/>
    </xf>
    <xf numFmtId="0" fontId="21" fillId="0" borderId="17" xfId="19" applyFont="1" applyBorder="1" applyAlignment="1">
      <alignment horizontal="center" vertical="center"/>
      <protection/>
    </xf>
    <xf numFmtId="0" fontId="16" fillId="0" borderId="17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vertical="top"/>
      <protection/>
    </xf>
    <xf numFmtId="3" fontId="20" fillId="2" borderId="6" xfId="19" applyNumberFormat="1" applyFont="1" applyFill="1" applyBorder="1" applyAlignment="1">
      <alignment horizontal="center" vertical="center"/>
      <protection/>
    </xf>
    <xf numFmtId="0" fontId="16" fillId="0" borderId="17" xfId="19" applyFont="1" applyBorder="1" applyAlignment="1">
      <alignment horizontal="center"/>
      <protection/>
    </xf>
    <xf numFmtId="0" fontId="19" fillId="0" borderId="17" xfId="19" applyFont="1" applyBorder="1" applyAlignment="1">
      <alignment horizontal="center" vertical="center"/>
      <protection/>
    </xf>
    <xf numFmtId="0" fontId="20" fillId="0" borderId="18" xfId="19" applyFont="1" applyBorder="1" applyAlignment="1">
      <alignment horizontal="right" vertical="center" wrapText="1"/>
      <protection/>
    </xf>
    <xf numFmtId="0" fontId="16" fillId="0" borderId="15" xfId="19" applyFont="1" applyBorder="1" applyAlignment="1">
      <alignment vertical="center"/>
      <protection/>
    </xf>
    <xf numFmtId="3" fontId="16" fillId="0" borderId="17" xfId="19" applyNumberFormat="1" applyFont="1" applyBorder="1" applyAlignment="1">
      <alignment horizontal="center" vertical="center"/>
      <protection/>
    </xf>
    <xf numFmtId="3" fontId="19" fillId="0" borderId="6" xfId="19" applyNumberFormat="1" applyFont="1" applyBorder="1" applyAlignment="1">
      <alignment vertical="center"/>
      <protection/>
    </xf>
    <xf numFmtId="0" fontId="19" fillId="0" borderId="17" xfId="19" applyFont="1" applyBorder="1" applyAlignment="1">
      <alignment horizontal="right" vertical="center"/>
      <protection/>
    </xf>
    <xf numFmtId="0" fontId="21" fillId="0" borderId="6" xfId="19" applyFont="1" applyBorder="1" applyAlignment="1">
      <alignment vertical="center"/>
      <protection/>
    </xf>
    <xf numFmtId="3" fontId="21" fillId="0" borderId="6" xfId="19" applyNumberFormat="1" applyFont="1" applyBorder="1" applyAlignment="1">
      <alignment horizontal="right" vertical="center"/>
      <protection/>
    </xf>
    <xf numFmtId="0" fontId="21" fillId="0" borderId="17" xfId="19" applyFont="1" applyBorder="1" applyAlignment="1">
      <alignment horizontal="right" vertical="center"/>
      <protection/>
    </xf>
    <xf numFmtId="0" fontId="16" fillId="0" borderId="13" xfId="19" applyFont="1" applyBorder="1" applyAlignment="1">
      <alignment vertical="center"/>
      <protection/>
    </xf>
    <xf numFmtId="49" fontId="16" fillId="0" borderId="0" xfId="19" applyNumberFormat="1" applyFont="1" applyBorder="1" applyAlignment="1">
      <alignment horizontal="right" vertical="center"/>
      <protection/>
    </xf>
    <xf numFmtId="0" fontId="16" fillId="0" borderId="19" xfId="19" applyFont="1" applyBorder="1" applyAlignment="1">
      <alignment vertical="center"/>
      <protection/>
    </xf>
    <xf numFmtId="49" fontId="22" fillId="0" borderId="12" xfId="19" applyNumberFormat="1" applyFont="1" applyBorder="1" applyAlignment="1">
      <alignment horizontal="right" vertical="center"/>
      <protection/>
    </xf>
    <xf numFmtId="0" fontId="16" fillId="0" borderId="18" xfId="19" applyFont="1" applyBorder="1" applyAlignment="1">
      <alignment vertical="center" wrapText="1"/>
      <protection/>
    </xf>
    <xf numFmtId="3" fontId="19" fillId="0" borderId="6" xfId="19" applyNumberFormat="1" applyFont="1" applyBorder="1" applyAlignment="1">
      <alignment horizontal="right" vertical="center"/>
      <protection/>
    </xf>
    <xf numFmtId="3" fontId="19" fillId="0" borderId="17" xfId="19" applyNumberFormat="1" applyFont="1" applyBorder="1" applyAlignment="1">
      <alignment horizontal="right" vertical="center"/>
      <protection/>
    </xf>
    <xf numFmtId="0" fontId="20" fillId="0" borderId="20" xfId="19" applyFont="1" applyBorder="1" applyAlignment="1">
      <alignment horizontal="right" vertical="center" wrapText="1"/>
      <protection/>
    </xf>
    <xf numFmtId="0" fontId="22" fillId="0" borderId="0" xfId="19" applyFont="1" applyBorder="1" applyAlignment="1">
      <alignment vertical="center" textRotation="45"/>
      <protection/>
    </xf>
    <xf numFmtId="3" fontId="16" fillId="0" borderId="0" xfId="19" applyNumberFormat="1" applyFont="1" applyBorder="1" applyAlignment="1">
      <alignment vertical="center"/>
      <protection/>
    </xf>
    <xf numFmtId="0" fontId="22" fillId="0" borderId="0" xfId="19" applyFont="1" applyBorder="1" applyAlignment="1">
      <alignment horizontal="center" vertical="center" textRotation="45" wrapText="1"/>
      <protection/>
    </xf>
    <xf numFmtId="3" fontId="16" fillId="0" borderId="6" xfId="19" applyNumberFormat="1" applyFont="1" applyBorder="1" applyAlignment="1">
      <alignment horizontal="right" vertical="center"/>
      <protection/>
    </xf>
    <xf numFmtId="0" fontId="21" fillId="0" borderId="7" xfId="19" applyFont="1" applyBorder="1" applyAlignment="1">
      <alignment vertical="center"/>
      <protection/>
    </xf>
    <xf numFmtId="3" fontId="21" fillId="0" borderId="17" xfId="19" applyNumberFormat="1" applyFont="1" applyBorder="1" applyAlignment="1">
      <alignment horizontal="right" vertical="center"/>
      <protection/>
    </xf>
    <xf numFmtId="0" fontId="20" fillId="0" borderId="13" xfId="19" applyFont="1" applyBorder="1" applyAlignment="1">
      <alignment vertical="center"/>
      <protection/>
    </xf>
    <xf numFmtId="0" fontId="20" fillId="0" borderId="7" xfId="19" applyFont="1" applyBorder="1" applyAlignment="1">
      <alignment vertical="center"/>
      <protection/>
    </xf>
    <xf numFmtId="3" fontId="20" fillId="0" borderId="6" xfId="19" applyNumberFormat="1" applyFont="1" applyBorder="1" applyAlignment="1">
      <alignment horizontal="right" vertical="center"/>
      <protection/>
    </xf>
    <xf numFmtId="3" fontId="20" fillId="0" borderId="17" xfId="19" applyNumberFormat="1" applyFont="1" applyBorder="1" applyAlignment="1">
      <alignment horizontal="right" vertical="center"/>
      <protection/>
    </xf>
    <xf numFmtId="0" fontId="22" fillId="0" borderId="13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16" fillId="0" borderId="21" xfId="19" applyFont="1" applyBorder="1" applyAlignment="1">
      <alignment vertical="center"/>
      <protection/>
    </xf>
    <xf numFmtId="49" fontId="22" fillId="0" borderId="14" xfId="19" applyNumberFormat="1" applyFont="1" applyBorder="1" applyAlignment="1">
      <alignment horizontal="right" vertical="center"/>
      <protection/>
    </xf>
    <xf numFmtId="49" fontId="22" fillId="0" borderId="0" xfId="19" applyNumberFormat="1" applyFont="1" applyBorder="1" applyAlignment="1">
      <alignment horizontal="right" vertical="center"/>
      <protection/>
    </xf>
    <xf numFmtId="0" fontId="16" fillId="0" borderId="15" xfId="19" applyFont="1" applyBorder="1" applyAlignment="1">
      <alignment horizontal="center"/>
      <protection/>
    </xf>
    <xf numFmtId="0" fontId="16" fillId="0" borderId="16" xfId="19" applyFont="1" applyBorder="1" applyAlignment="1">
      <alignment vertical="center"/>
      <protection/>
    </xf>
    <xf numFmtId="49" fontId="16" fillId="0" borderId="20" xfId="19" applyNumberFormat="1" applyFont="1" applyBorder="1" applyAlignment="1">
      <alignment horizontal="right" vertical="center"/>
      <protection/>
    </xf>
    <xf numFmtId="49" fontId="22" fillId="0" borderId="18" xfId="19" applyNumberFormat="1" applyFont="1" applyBorder="1" applyAlignment="1">
      <alignment horizontal="right" vertical="center"/>
      <protection/>
    </xf>
    <xf numFmtId="49" fontId="20" fillId="2" borderId="7" xfId="19" applyNumberFormat="1" applyFont="1" applyFill="1" applyBorder="1" applyAlignment="1">
      <alignment horizontal="center" vertical="center"/>
      <protection/>
    </xf>
    <xf numFmtId="3" fontId="16" fillId="0" borderId="0" xfId="19" applyNumberFormat="1" applyFont="1" applyBorder="1">
      <alignment/>
      <protection/>
    </xf>
    <xf numFmtId="0" fontId="23" fillId="0" borderId="0" xfId="19" applyFont="1" applyAlignment="1">
      <alignment vertical="center"/>
      <protection/>
    </xf>
    <xf numFmtId="0" fontId="20" fillId="0" borderId="20" xfId="19" applyFont="1" applyBorder="1" applyAlignment="1">
      <alignment vertical="center" wrapText="1"/>
      <protection/>
    </xf>
    <xf numFmtId="49" fontId="16" fillId="0" borderId="6" xfId="19" applyNumberFormat="1" applyFont="1" applyBorder="1" applyAlignment="1">
      <alignment horizontal="right" vertical="center"/>
      <protection/>
    </xf>
    <xf numFmtId="3" fontId="16" fillId="2" borderId="6" xfId="19" applyNumberFormat="1" applyFont="1" applyFill="1" applyBorder="1" applyAlignment="1">
      <alignment horizontal="right" vertical="center"/>
      <protection/>
    </xf>
    <xf numFmtId="0" fontId="20" fillId="0" borderId="0" xfId="19" applyFont="1" applyBorder="1" applyAlignment="1">
      <alignment vertical="center"/>
      <protection/>
    </xf>
    <xf numFmtId="49" fontId="20" fillId="0" borderId="14" xfId="19" applyNumberFormat="1" applyFont="1" applyBorder="1" applyAlignment="1">
      <alignment horizontal="right" vertical="center"/>
      <protection/>
    </xf>
    <xf numFmtId="0" fontId="20" fillId="0" borderId="6" xfId="19" applyFont="1" applyBorder="1" applyAlignment="1">
      <alignment vertical="center" wrapText="1"/>
      <protection/>
    </xf>
    <xf numFmtId="49" fontId="16" fillId="0" borderId="14" xfId="19" applyNumberFormat="1" applyFont="1" applyBorder="1" applyAlignment="1">
      <alignment horizontal="right" vertical="center"/>
      <protection/>
    </xf>
    <xf numFmtId="49" fontId="16" fillId="0" borderId="22" xfId="19" applyNumberFormat="1" applyFont="1" applyBorder="1" applyAlignment="1">
      <alignment horizontal="right" vertical="center"/>
      <protection/>
    </xf>
    <xf numFmtId="0" fontId="16" fillId="0" borderId="11" xfId="19" applyFont="1" applyBorder="1" applyAlignment="1">
      <alignment vertical="center" wrapText="1"/>
      <protection/>
    </xf>
    <xf numFmtId="0" fontId="18" fillId="0" borderId="0" xfId="19" applyFont="1" applyAlignment="1">
      <alignment vertical="center"/>
      <protection/>
    </xf>
    <xf numFmtId="3" fontId="21" fillId="0" borderId="22" xfId="19" applyNumberFormat="1" applyFont="1" applyBorder="1" applyAlignment="1">
      <alignment horizontal="right" vertical="center"/>
      <protection/>
    </xf>
    <xf numFmtId="3" fontId="23" fillId="0" borderId="0" xfId="19" applyNumberFormat="1" applyFont="1" applyBorder="1" applyAlignment="1">
      <alignment vertical="center"/>
      <protection/>
    </xf>
    <xf numFmtId="3" fontId="16" fillId="0" borderId="17" xfId="19" applyNumberFormat="1" applyFont="1" applyBorder="1" applyAlignment="1">
      <alignment horizontal="right" vertical="center"/>
      <protection/>
    </xf>
    <xf numFmtId="0" fontId="20" fillId="0" borderId="18" xfId="19" applyFont="1" applyBorder="1" applyAlignment="1">
      <alignment vertical="center" wrapText="1"/>
      <protection/>
    </xf>
    <xf numFmtId="0" fontId="21" fillId="0" borderId="4" xfId="19" applyFont="1" applyBorder="1" applyAlignment="1">
      <alignment vertical="center"/>
      <protection/>
    </xf>
    <xf numFmtId="0" fontId="16" fillId="0" borderId="14" xfId="19" applyFont="1" applyBorder="1" applyAlignment="1">
      <alignment vertical="center" wrapText="1"/>
      <protection/>
    </xf>
    <xf numFmtId="3" fontId="19" fillId="0" borderId="0" xfId="19" applyNumberFormat="1" applyFont="1" applyBorder="1" applyAlignment="1">
      <alignment vertical="center"/>
      <protection/>
    </xf>
    <xf numFmtId="0" fontId="16" fillId="0" borderId="15" xfId="19" applyFont="1" applyBorder="1" applyAlignment="1">
      <alignment vertical="center" wrapText="1"/>
      <protection/>
    </xf>
    <xf numFmtId="0" fontId="16" fillId="0" borderId="17" xfId="19" applyFont="1" applyBorder="1" applyAlignment="1">
      <alignment horizontal="right" vertical="center"/>
      <protection/>
    </xf>
    <xf numFmtId="0" fontId="22" fillId="0" borderId="19" xfId="19" applyFont="1" applyBorder="1" applyAlignment="1">
      <alignment vertical="center"/>
      <protection/>
    </xf>
    <xf numFmtId="0" fontId="22" fillId="0" borderId="12" xfId="19" applyFont="1" applyBorder="1" applyAlignment="1">
      <alignment horizontal="right" vertical="center"/>
      <protection/>
    </xf>
    <xf numFmtId="3" fontId="19" fillId="0" borderId="0" xfId="19" applyNumberFormat="1" applyFont="1" applyBorder="1" applyAlignment="1">
      <alignment horizontal="center" vertical="center"/>
      <protection/>
    </xf>
    <xf numFmtId="3" fontId="21" fillId="0" borderId="0" xfId="19" applyNumberFormat="1" applyFont="1" applyAlignment="1">
      <alignment vertical="center"/>
      <protection/>
    </xf>
    <xf numFmtId="3" fontId="18" fillId="0" borderId="17" xfId="19" applyNumberFormat="1" applyFont="1" applyBorder="1" applyAlignment="1">
      <alignment horizontal="right" vertical="center"/>
      <protection/>
    </xf>
    <xf numFmtId="0" fontId="20" fillId="0" borderId="6" xfId="19" applyFont="1" applyBorder="1" applyAlignment="1">
      <alignment vertical="center"/>
      <protection/>
    </xf>
    <xf numFmtId="49" fontId="16" fillId="0" borderId="15" xfId="19" applyNumberFormat="1" applyFont="1" applyBorder="1" applyAlignment="1">
      <alignment horizontal="right" vertical="center"/>
      <protection/>
    </xf>
    <xf numFmtId="0" fontId="16" fillId="0" borderId="7" xfId="19" applyFont="1" applyBorder="1" applyAlignment="1">
      <alignment vertical="center" wrapText="1"/>
      <protection/>
    </xf>
    <xf numFmtId="3" fontId="16" fillId="2" borderId="7" xfId="19" applyNumberFormat="1" applyFont="1" applyFill="1" applyBorder="1" applyAlignment="1">
      <alignment horizontal="right" vertical="center"/>
      <protection/>
    </xf>
    <xf numFmtId="0" fontId="18" fillId="0" borderId="6" xfId="19" applyFont="1" applyBorder="1" applyAlignment="1">
      <alignment vertical="center"/>
      <protection/>
    </xf>
    <xf numFmtId="3" fontId="18" fillId="0" borderId="6" xfId="19" applyNumberFormat="1" applyFont="1" applyBorder="1" applyAlignment="1">
      <alignment horizontal="right" vertical="center"/>
      <protection/>
    </xf>
    <xf numFmtId="0" fontId="18" fillId="0" borderId="17" xfId="19" applyFont="1" applyBorder="1" applyAlignment="1">
      <alignment horizontal="right" vertical="center"/>
      <protection/>
    </xf>
    <xf numFmtId="3" fontId="18" fillId="0" borderId="0" xfId="19" applyNumberFormat="1" applyFont="1" applyBorder="1" applyAlignment="1">
      <alignment vertical="center"/>
      <protection/>
    </xf>
    <xf numFmtId="0" fontId="20" fillId="0" borderId="17" xfId="19" applyFont="1" applyBorder="1" applyAlignment="1">
      <alignment horizontal="right" vertical="center"/>
      <protection/>
    </xf>
    <xf numFmtId="49" fontId="16" fillId="0" borderId="11" xfId="19" applyNumberFormat="1" applyFont="1" applyBorder="1" applyAlignment="1">
      <alignment horizontal="right" vertical="center"/>
      <protection/>
    </xf>
    <xf numFmtId="3" fontId="16" fillId="2" borderId="17" xfId="19" applyNumberFormat="1" applyFont="1" applyFill="1" applyBorder="1" applyAlignment="1">
      <alignment horizontal="right" vertical="center"/>
      <protection/>
    </xf>
    <xf numFmtId="0" fontId="20" fillId="0" borderId="0" xfId="19" applyFont="1" applyBorder="1" applyAlignment="1">
      <alignment vertical="center" wrapText="1"/>
      <protection/>
    </xf>
    <xf numFmtId="0" fontId="22" fillId="0" borderId="13" xfId="19" applyFont="1" applyBorder="1" applyAlignment="1">
      <alignment vertical="center"/>
      <protection/>
    </xf>
    <xf numFmtId="0" fontId="22" fillId="0" borderId="12" xfId="19" applyFont="1" applyBorder="1" applyAlignment="1">
      <alignment vertical="center"/>
      <protection/>
    </xf>
    <xf numFmtId="3" fontId="20" fillId="2" borderId="7" xfId="19" applyNumberFormat="1" applyFont="1" applyFill="1" applyBorder="1" applyAlignment="1">
      <alignment horizontal="right" vertical="center"/>
      <protection/>
    </xf>
    <xf numFmtId="0" fontId="22" fillId="0" borderId="20" xfId="19" applyFont="1" applyBorder="1" applyAlignment="1">
      <alignment vertical="center"/>
      <protection/>
    </xf>
    <xf numFmtId="49" fontId="16" fillId="0" borderId="12" xfId="19" applyNumberFormat="1" applyFont="1" applyBorder="1" applyAlignment="1">
      <alignment horizontal="right" vertical="center"/>
      <protection/>
    </xf>
    <xf numFmtId="3" fontId="16" fillId="0" borderId="15" xfId="19" applyNumberFormat="1" applyFont="1" applyBorder="1" applyAlignment="1">
      <alignment horizontal="right" vertical="center"/>
      <protection/>
    </xf>
    <xf numFmtId="3" fontId="18" fillId="0" borderId="0" xfId="19" applyNumberFormat="1" applyFont="1" applyAlignment="1">
      <alignment vertical="center"/>
      <protection/>
    </xf>
    <xf numFmtId="0" fontId="18" fillId="0" borderId="0" xfId="19" applyFont="1" applyBorder="1" applyAlignment="1">
      <alignment vertical="top"/>
      <protection/>
    </xf>
    <xf numFmtId="49" fontId="18" fillId="0" borderId="0" xfId="19" applyNumberFormat="1" applyFont="1" applyBorder="1" applyAlignment="1">
      <alignment horizontal="right" vertical="top"/>
      <protection/>
    </xf>
    <xf numFmtId="0" fontId="18" fillId="0" borderId="0" xfId="19" applyFont="1" applyBorder="1" applyAlignment="1">
      <alignment horizontal="right" vertical="top" wrapText="1"/>
      <protection/>
    </xf>
    <xf numFmtId="3" fontId="18" fillId="0" borderId="0" xfId="19" applyNumberFormat="1" applyFont="1" applyBorder="1" applyAlignment="1">
      <alignment horizontal="right" vertical="top"/>
      <protection/>
    </xf>
    <xf numFmtId="3" fontId="18" fillId="0" borderId="0" xfId="19" applyNumberFormat="1" applyFont="1">
      <alignment/>
      <protection/>
    </xf>
    <xf numFmtId="0" fontId="18" fillId="0" borderId="0" xfId="19" applyFont="1">
      <alignment/>
      <protection/>
    </xf>
    <xf numFmtId="0" fontId="20" fillId="0" borderId="0" xfId="19" applyFont="1" applyAlignment="1">
      <alignment vertical="top"/>
      <protection/>
    </xf>
    <xf numFmtId="0" fontId="16" fillId="0" borderId="0" xfId="19" applyFont="1" applyAlignment="1">
      <alignment horizontal="right" vertical="top"/>
      <protection/>
    </xf>
    <xf numFmtId="3" fontId="16" fillId="0" borderId="0" xfId="19" applyNumberFormat="1" applyFont="1" applyAlignment="1">
      <alignment horizontal="right" vertical="top"/>
      <protection/>
    </xf>
    <xf numFmtId="3" fontId="16" fillId="0" borderId="0" xfId="19" applyNumberFormat="1" applyFont="1" applyBorder="1" applyAlignment="1">
      <alignment horizontal="right" vertical="top"/>
      <protection/>
    </xf>
    <xf numFmtId="0" fontId="16" fillId="0" borderId="0" xfId="19" applyFont="1" applyAlignment="1">
      <alignment vertical="top"/>
      <protection/>
    </xf>
    <xf numFmtId="49" fontId="16" fillId="0" borderId="0" xfId="19" applyNumberFormat="1" applyFont="1" applyAlignment="1">
      <alignment horizontal="right" vertical="top"/>
      <protection/>
    </xf>
    <xf numFmtId="0" fontId="18" fillId="0" borderId="0" xfId="19" applyFont="1" applyAlignment="1">
      <alignment horizontal="right" vertical="top" wrapText="1"/>
      <protection/>
    </xf>
    <xf numFmtId="0" fontId="16" fillId="0" borderId="0" xfId="19" applyFont="1" applyAlignment="1">
      <alignment vertical="top" wrapText="1"/>
      <protection/>
    </xf>
    <xf numFmtId="3" fontId="16" fillId="0" borderId="6" xfId="19" applyNumberFormat="1" applyFont="1" applyBorder="1" applyAlignment="1">
      <alignment horizontal="right" vertical="top"/>
      <protection/>
    </xf>
    <xf numFmtId="49" fontId="16" fillId="0" borderId="0" xfId="19" applyNumberFormat="1" applyFont="1" applyAlignment="1">
      <alignment horizontal="right"/>
      <protection/>
    </xf>
    <xf numFmtId="0" fontId="16" fillId="0" borderId="0" xfId="19" applyFont="1" applyAlignment="1">
      <alignment horizontal="right"/>
      <protection/>
    </xf>
    <xf numFmtId="0" fontId="22" fillId="0" borderId="13" xfId="19" applyFont="1" applyBorder="1" applyAlignment="1">
      <alignment horizontal="center" vertical="center" textRotation="45"/>
      <protection/>
    </xf>
    <xf numFmtId="0" fontId="22" fillId="0" borderId="0" xfId="19" applyFont="1" applyBorder="1" applyAlignment="1">
      <alignment horizontal="center" vertical="center" textRotation="45"/>
      <protection/>
    </xf>
    <xf numFmtId="0" fontId="22" fillId="0" borderId="19" xfId="19" applyFont="1" applyBorder="1" applyAlignment="1">
      <alignment horizontal="center" vertical="center" textRotation="45"/>
      <protection/>
    </xf>
    <xf numFmtId="0" fontId="22" fillId="0" borderId="12" xfId="19" applyFont="1" applyBorder="1" applyAlignment="1">
      <alignment horizontal="center" vertical="center" textRotation="45"/>
      <protection/>
    </xf>
    <xf numFmtId="0" fontId="22" fillId="0" borderId="20" xfId="19" applyFont="1" applyBorder="1" applyAlignment="1">
      <alignment horizontal="center" vertical="center" textRotation="45"/>
      <protection/>
    </xf>
    <xf numFmtId="0" fontId="22" fillId="0" borderId="16" xfId="19" applyFont="1" applyBorder="1" applyAlignment="1">
      <alignment horizontal="center" vertical="center" textRotation="45"/>
      <protection/>
    </xf>
    <xf numFmtId="0" fontId="16" fillId="0" borderId="12" xfId="19" applyFont="1" applyBorder="1" applyAlignment="1">
      <alignment vertical="top"/>
      <protection/>
    </xf>
    <xf numFmtId="0" fontId="22" fillId="0" borderId="13" xfId="19" applyFont="1" applyBorder="1" applyAlignment="1">
      <alignment vertical="center" textRotation="45"/>
      <protection/>
    </xf>
    <xf numFmtId="0" fontId="22" fillId="0" borderId="13" xfId="19" applyFont="1" applyBorder="1" applyAlignment="1">
      <alignment horizontal="center" vertical="center" textRotation="45" wrapText="1"/>
      <protection/>
    </xf>
    <xf numFmtId="0" fontId="19" fillId="0" borderId="13" xfId="19" applyFont="1" applyBorder="1" applyAlignment="1">
      <alignment vertical="center"/>
      <protection/>
    </xf>
    <xf numFmtId="0" fontId="20" fillId="0" borderId="16" xfId="19" applyFont="1" applyBorder="1" applyAlignment="1">
      <alignment vertical="center"/>
      <protection/>
    </xf>
    <xf numFmtId="0" fontId="24" fillId="0" borderId="0" xfId="19" applyFont="1" applyBorder="1" applyAlignment="1">
      <alignment horizontal="center" vertical="center" wrapText="1"/>
      <protection/>
    </xf>
    <xf numFmtId="0" fontId="21" fillId="0" borderId="0" xfId="19" applyFont="1" applyBorder="1" applyAlignment="1">
      <alignment vertical="center"/>
      <protection/>
    </xf>
    <xf numFmtId="49" fontId="16" fillId="0" borderId="7" xfId="19" applyNumberFormat="1" applyFont="1" applyBorder="1" applyAlignment="1">
      <alignment horizontal="right" vertical="center"/>
      <protection/>
    </xf>
    <xf numFmtId="0" fontId="25" fillId="0" borderId="0" xfId="19" applyFont="1" applyBorder="1" applyAlignment="1">
      <alignment horizontal="center" vertical="center" wrapText="1"/>
      <protection/>
    </xf>
    <xf numFmtId="0" fontId="25" fillId="0" borderId="0" xfId="19" applyFont="1" applyBorder="1" applyAlignment="1">
      <alignment horizontal="right" vertical="center" wrapText="1"/>
      <protection/>
    </xf>
    <xf numFmtId="0" fontId="19" fillId="0" borderId="19" xfId="19" applyFont="1" applyBorder="1" applyAlignment="1">
      <alignment vertical="center"/>
      <protection/>
    </xf>
    <xf numFmtId="0" fontId="20" fillId="0" borderId="11" xfId="19" applyFont="1" applyBorder="1" applyAlignment="1">
      <alignment vertical="center"/>
      <protection/>
    </xf>
    <xf numFmtId="0" fontId="24" fillId="0" borderId="12" xfId="19" applyFont="1" applyBorder="1" applyAlignment="1">
      <alignment horizontal="center" vertical="center" wrapText="1"/>
      <protection/>
    </xf>
    <xf numFmtId="0" fontId="1" fillId="0" borderId="0" xfId="20" applyAlignment="1">
      <alignment horizontal="center"/>
      <protection/>
    </xf>
    <xf numFmtId="0" fontId="1" fillId="0" borderId="0" xfId="20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23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49" fontId="29" fillId="3" borderId="24" xfId="20" applyNumberFormat="1" applyFont="1" applyFill="1" applyBorder="1" applyAlignment="1">
      <alignment horizontal="center"/>
      <protection/>
    </xf>
    <xf numFmtId="3" fontId="6" fillId="4" borderId="25" xfId="20" applyNumberFormat="1" applyFont="1" applyFill="1" applyBorder="1" applyAlignment="1">
      <alignment vertical="center"/>
      <protection/>
    </xf>
    <xf numFmtId="0" fontId="6" fillId="0" borderId="0" xfId="20" applyFont="1">
      <alignment/>
      <protection/>
    </xf>
    <xf numFmtId="49" fontId="10" fillId="0" borderId="4" xfId="20" applyNumberFormat="1" applyFont="1" applyBorder="1" applyAlignment="1">
      <alignment horizontal="center"/>
      <protection/>
    </xf>
    <xf numFmtId="49" fontId="11" fillId="0" borderId="26" xfId="20" applyNumberFormat="1" applyFont="1" applyBorder="1" applyAlignment="1">
      <alignment horizontal="center" vertical="center"/>
      <protection/>
    </xf>
    <xf numFmtId="0" fontId="11" fillId="0" borderId="26" xfId="20" applyFont="1" applyBorder="1" applyAlignment="1">
      <alignment horizontal="center" vertical="center"/>
      <protection/>
    </xf>
    <xf numFmtId="3" fontId="11" fillId="4" borderId="27" xfId="20" applyNumberFormat="1" applyFont="1" applyFill="1" applyBorder="1" applyAlignment="1">
      <alignment vertical="center"/>
      <protection/>
    </xf>
    <xf numFmtId="0" fontId="10" fillId="0" borderId="0" xfId="20" applyFont="1">
      <alignment/>
      <protection/>
    </xf>
    <xf numFmtId="0" fontId="1" fillId="0" borderId="1" xfId="20" applyBorder="1" applyAlignment="1">
      <alignment horizontal="center"/>
      <protection/>
    </xf>
    <xf numFmtId="49" fontId="1" fillId="0" borderId="28" xfId="20" applyNumberFormat="1" applyBorder="1" applyAlignment="1">
      <alignment horizontal="center" vertical="center"/>
      <protection/>
    </xf>
    <xf numFmtId="0" fontId="1" fillId="0" borderId="28" xfId="20" applyBorder="1" applyAlignment="1">
      <alignment vertical="center" wrapText="1"/>
      <protection/>
    </xf>
    <xf numFmtId="3" fontId="6" fillId="4" borderId="29" xfId="20" applyNumberFormat="1" applyFont="1" applyFill="1" applyBorder="1" applyAlignment="1">
      <alignment vertical="center"/>
      <protection/>
    </xf>
    <xf numFmtId="49" fontId="1" fillId="0" borderId="3" xfId="20" applyNumberFormat="1" applyBorder="1" applyAlignment="1">
      <alignment horizontal="center" vertical="center"/>
      <protection/>
    </xf>
    <xf numFmtId="0" fontId="1" fillId="0" borderId="3" xfId="20" applyBorder="1" applyAlignment="1">
      <alignment vertical="center" wrapText="1"/>
      <protection/>
    </xf>
    <xf numFmtId="3" fontId="6" fillId="4" borderId="30" xfId="20" applyNumberFormat="1" applyFont="1" applyFill="1" applyBorder="1" applyAlignment="1">
      <alignment vertical="center"/>
      <protection/>
    </xf>
    <xf numFmtId="0" fontId="1" fillId="0" borderId="1" xfId="20" applyBorder="1" applyAlignment="1">
      <alignment horizontal="center" vertical="center"/>
      <protection/>
    </xf>
    <xf numFmtId="3" fontId="6" fillId="4" borderId="31" xfId="20" applyNumberFormat="1" applyFont="1" applyFill="1" applyBorder="1" applyAlignment="1">
      <alignment vertical="center"/>
      <protection/>
    </xf>
    <xf numFmtId="0" fontId="1" fillId="0" borderId="2" xfId="20" applyBorder="1" applyAlignment="1">
      <alignment horizontal="center"/>
      <protection/>
    </xf>
    <xf numFmtId="0" fontId="1" fillId="0" borderId="32" xfId="20" applyBorder="1" applyAlignment="1">
      <alignment vertical="top" wrapText="1"/>
      <protection/>
    </xf>
    <xf numFmtId="3" fontId="6" fillId="4" borderId="33" xfId="20" applyNumberFormat="1" applyFont="1" applyFill="1" applyBorder="1" applyAlignment="1">
      <alignment vertical="center"/>
      <protection/>
    </xf>
    <xf numFmtId="0" fontId="1" fillId="0" borderId="34" xfId="20" applyBorder="1" applyAlignment="1">
      <alignment horizontal="center" vertical="center"/>
      <protection/>
    </xf>
    <xf numFmtId="49" fontId="1" fillId="0" borderId="34" xfId="20" applyNumberFormat="1" applyBorder="1" applyAlignment="1">
      <alignment horizontal="center" vertical="center"/>
      <protection/>
    </xf>
    <xf numFmtId="3" fontId="6" fillId="4" borderId="35" xfId="20" applyNumberFormat="1" applyFont="1" applyFill="1" applyBorder="1" applyAlignment="1">
      <alignment vertical="center"/>
      <protection/>
    </xf>
    <xf numFmtId="49" fontId="1" fillId="0" borderId="4" xfId="20" applyNumberFormat="1" applyBorder="1" applyAlignment="1">
      <alignment horizontal="center" vertical="center"/>
      <protection/>
    </xf>
    <xf numFmtId="0" fontId="1" fillId="0" borderId="4" xfId="20" applyBorder="1" applyAlignment="1">
      <alignment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49" fontId="1" fillId="0" borderId="1" xfId="20" applyNumberFormat="1" applyBorder="1" applyAlignment="1">
      <alignment horizontal="center" vertical="center"/>
      <protection/>
    </xf>
    <xf numFmtId="0" fontId="1" fillId="0" borderId="1" xfId="20" applyBorder="1" applyAlignment="1">
      <alignment vertical="top" wrapText="1"/>
      <protection/>
    </xf>
    <xf numFmtId="3" fontId="6" fillId="4" borderId="36" xfId="20" applyNumberFormat="1" applyFont="1" applyFill="1" applyBorder="1" applyAlignment="1">
      <alignment vertical="center"/>
      <protection/>
    </xf>
    <xf numFmtId="49" fontId="11" fillId="0" borderId="37" xfId="20" applyNumberFormat="1" applyFont="1" applyBorder="1" applyAlignment="1">
      <alignment horizontal="center" vertical="center"/>
      <protection/>
    </xf>
    <xf numFmtId="0" fontId="11" fillId="0" borderId="37" xfId="20" applyFont="1" applyBorder="1" applyAlignment="1">
      <alignment horizontal="center" vertical="center"/>
      <protection/>
    </xf>
    <xf numFmtId="3" fontId="11" fillId="4" borderId="38" xfId="20" applyNumberFormat="1" applyFont="1" applyFill="1" applyBorder="1" applyAlignment="1">
      <alignment vertical="center"/>
      <protection/>
    </xf>
    <xf numFmtId="0" fontId="1" fillId="0" borderId="4" xfId="20" applyBorder="1" applyAlignment="1">
      <alignment vertical="top" wrapText="1"/>
      <protection/>
    </xf>
    <xf numFmtId="0" fontId="29" fillId="3" borderId="24" xfId="20" applyFont="1" applyFill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/>
      <protection/>
    </xf>
    <xf numFmtId="0" fontId="1" fillId="0" borderId="4" xfId="20" applyBorder="1" applyAlignment="1">
      <alignment vertical="center"/>
      <protection/>
    </xf>
    <xf numFmtId="3" fontId="6" fillId="4" borderId="23" xfId="20" applyNumberFormat="1" applyFont="1" applyFill="1" applyBorder="1" applyAlignment="1">
      <alignment vertical="center"/>
      <protection/>
    </xf>
    <xf numFmtId="49" fontId="1" fillId="0" borderId="7" xfId="20" applyNumberFormat="1" applyBorder="1" applyAlignment="1">
      <alignment horizontal="center" vertical="center"/>
      <protection/>
    </xf>
    <xf numFmtId="0" fontId="1" fillId="0" borderId="7" xfId="20" applyBorder="1" applyAlignment="1">
      <alignment vertical="center" wrapText="1"/>
      <protection/>
    </xf>
    <xf numFmtId="3" fontId="6" fillId="4" borderId="39" xfId="20" applyNumberFormat="1" applyFont="1" applyFill="1" applyBorder="1" applyAlignment="1">
      <alignment vertical="center"/>
      <protection/>
    </xf>
    <xf numFmtId="0" fontId="1" fillId="0" borderId="0" xfId="20" applyBorder="1" applyAlignment="1">
      <alignment horizontal="center"/>
      <protection/>
    </xf>
    <xf numFmtId="0" fontId="1" fillId="0" borderId="0" xfId="20" applyBorder="1" applyAlignment="1">
      <alignment horizontal="center" vertical="center"/>
      <protection/>
    </xf>
    <xf numFmtId="49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6" fillId="0" borderId="0" xfId="20" applyNumberFormat="1" applyFont="1" applyFill="1" applyBorder="1" applyAlignment="1">
      <alignment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40" xfId="20" applyFont="1" applyFill="1" applyBorder="1" applyAlignment="1">
      <alignment horizontal="center" vertical="center"/>
      <protection/>
    </xf>
    <xf numFmtId="49" fontId="1" fillId="0" borderId="6" xfId="20" applyNumberFormat="1" applyBorder="1" applyAlignment="1">
      <alignment horizontal="center" vertical="center"/>
      <protection/>
    </xf>
    <xf numFmtId="0" fontId="1" fillId="0" borderId="6" xfId="20" applyBorder="1" applyAlignment="1">
      <alignment vertical="top" wrapText="1"/>
      <protection/>
    </xf>
    <xf numFmtId="3" fontId="6" fillId="4" borderId="40" xfId="20" applyNumberFormat="1" applyFont="1" applyFill="1" applyBorder="1" applyAlignment="1">
      <alignment vertical="center"/>
      <protection/>
    </xf>
    <xf numFmtId="3" fontId="6" fillId="0" borderId="0" xfId="20" applyNumberFormat="1" applyFont="1">
      <alignment/>
      <protection/>
    </xf>
    <xf numFmtId="0" fontId="10" fillId="0" borderId="4" xfId="20" applyFont="1" applyBorder="1" applyAlignment="1">
      <alignment horizontal="center"/>
      <protection/>
    </xf>
    <xf numFmtId="0" fontId="1" fillId="0" borderId="3" xfId="20" applyBorder="1" applyAlignment="1">
      <alignment horizontal="center"/>
      <protection/>
    </xf>
    <xf numFmtId="0" fontId="1" fillId="0" borderId="3" xfId="20" applyBorder="1" applyAlignment="1">
      <alignment horizontal="center" vertical="center"/>
      <protection/>
    </xf>
    <xf numFmtId="0" fontId="1" fillId="0" borderId="3" xfId="20" applyBorder="1" applyAlignment="1">
      <alignment vertical="top" wrapText="1"/>
      <protection/>
    </xf>
    <xf numFmtId="0" fontId="10" fillId="0" borderId="1" xfId="20" applyFont="1" applyBorder="1" applyAlignment="1">
      <alignment horizontal="center"/>
      <protection/>
    </xf>
    <xf numFmtId="0" fontId="1" fillId="0" borderId="1" xfId="20" applyBorder="1" applyAlignment="1">
      <alignment vertical="center" wrapText="1"/>
      <protection/>
    </xf>
    <xf numFmtId="0" fontId="1" fillId="0" borderId="4" xfId="20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left" vertical="center" wrapText="1"/>
      <protection/>
    </xf>
    <xf numFmtId="3" fontId="11" fillId="4" borderId="40" xfId="20" applyNumberFormat="1" applyFont="1" applyFill="1" applyBorder="1" applyAlignment="1">
      <alignment vertical="center"/>
      <protection/>
    </xf>
    <xf numFmtId="0" fontId="1" fillId="0" borderId="5" xfId="20" applyBorder="1" applyAlignment="1">
      <alignment horizontal="center"/>
      <protection/>
    </xf>
    <xf numFmtId="0" fontId="1" fillId="0" borderId="7" xfId="20" applyBorder="1" applyAlignment="1">
      <alignment horizontal="center" vertical="center"/>
      <protection/>
    </xf>
    <xf numFmtId="0" fontId="1" fillId="0" borderId="7" xfId="20" applyBorder="1" applyAlignment="1">
      <alignment vertical="top" wrapText="1"/>
      <protection/>
    </xf>
    <xf numFmtId="0" fontId="10" fillId="0" borderId="5" xfId="20" applyFont="1" applyBorder="1" applyAlignment="1">
      <alignment horizontal="center"/>
      <protection/>
    </xf>
    <xf numFmtId="0" fontId="11" fillId="0" borderId="6" xfId="20" applyFont="1" applyBorder="1" applyAlignment="1">
      <alignment horizontal="left" vertical="top" wrapText="1"/>
      <protection/>
    </xf>
    <xf numFmtId="0" fontId="29" fillId="3" borderId="24" xfId="20" applyFont="1" applyFill="1" applyBorder="1" applyAlignment="1">
      <alignment horizontal="center"/>
      <protection/>
    </xf>
    <xf numFmtId="0" fontId="10" fillId="0" borderId="9" xfId="20" applyFont="1" applyBorder="1" applyAlignment="1">
      <alignment horizontal="center"/>
      <protection/>
    </xf>
    <xf numFmtId="0" fontId="11" fillId="0" borderId="9" xfId="20" applyFont="1" applyBorder="1" applyAlignment="1">
      <alignment horizontal="center" vertical="center"/>
      <protection/>
    </xf>
    <xf numFmtId="3" fontId="11" fillId="4" borderId="41" xfId="20" applyNumberFormat="1" applyFont="1" applyFill="1" applyBorder="1" applyAlignment="1">
      <alignment vertical="center"/>
      <protection/>
    </xf>
    <xf numFmtId="0" fontId="1" fillId="0" borderId="7" xfId="20" applyBorder="1" applyAlignment="1">
      <alignment horizontal="center"/>
      <protection/>
    </xf>
    <xf numFmtId="0" fontId="1" fillId="0" borderId="34" xfId="20" applyBorder="1" applyAlignment="1">
      <alignment vertical="top" wrapText="1"/>
      <protection/>
    </xf>
    <xf numFmtId="0" fontId="10" fillId="0" borderId="2" xfId="20" applyFont="1" applyBorder="1" applyAlignment="1">
      <alignment horizontal="center"/>
      <protection/>
    </xf>
    <xf numFmtId="0" fontId="11" fillId="0" borderId="42" xfId="20" applyFont="1" applyBorder="1" applyAlignment="1">
      <alignment horizontal="center" vertical="center"/>
      <protection/>
    </xf>
    <xf numFmtId="3" fontId="11" fillId="4" borderId="43" xfId="20" applyNumberFormat="1" applyFont="1" applyFill="1" applyBorder="1" applyAlignment="1">
      <alignment vertical="center"/>
      <protection/>
    </xf>
    <xf numFmtId="0" fontId="1" fillId="0" borderId="2" xfId="20" applyBorder="1" applyAlignment="1">
      <alignment horizontal="center" vertical="center"/>
      <protection/>
    </xf>
    <xf numFmtId="49" fontId="1" fillId="0" borderId="5" xfId="20" applyNumberFormat="1" applyBorder="1" applyAlignment="1">
      <alignment horizontal="center" vertical="center"/>
      <protection/>
    </xf>
    <xf numFmtId="3" fontId="6" fillId="4" borderId="44" xfId="20" applyNumberFormat="1" applyFont="1" applyFill="1" applyBorder="1" applyAlignment="1">
      <alignment vertical="center"/>
      <protection/>
    </xf>
    <xf numFmtId="0" fontId="30" fillId="3" borderId="24" xfId="20" applyFont="1" applyFill="1" applyBorder="1" applyAlignment="1">
      <alignment horizontal="center" vertical="center"/>
      <protection/>
    </xf>
    <xf numFmtId="0" fontId="1" fillId="0" borderId="4" xfId="20" applyBorder="1" applyAlignment="1">
      <alignment horizontal="center"/>
      <protection/>
    </xf>
    <xf numFmtId="3" fontId="6" fillId="4" borderId="38" xfId="20" applyNumberFormat="1" applyFont="1" applyFill="1" applyBorder="1" applyAlignment="1">
      <alignment vertical="center"/>
      <protection/>
    </xf>
    <xf numFmtId="49" fontId="7" fillId="0" borderId="34" xfId="20" applyNumberFormat="1" applyFont="1" applyBorder="1" applyAlignment="1">
      <alignment horizontal="center" vertical="center"/>
      <protection/>
    </xf>
    <xf numFmtId="3" fontId="6" fillId="4" borderId="27" xfId="20" applyNumberFormat="1" applyFont="1" applyFill="1" applyBorder="1" applyAlignment="1">
      <alignment vertical="center"/>
      <protection/>
    </xf>
    <xf numFmtId="0" fontId="7" fillId="0" borderId="7" xfId="20" applyFont="1" applyBorder="1" applyAlignment="1">
      <alignment horizontal="left" vertical="center" wrapText="1"/>
      <protection/>
    </xf>
    <xf numFmtId="0" fontId="10" fillId="0" borderId="4" xfId="20" applyFont="1" applyBorder="1" applyAlignment="1">
      <alignment horizontal="center" vertical="center"/>
      <protection/>
    </xf>
    <xf numFmtId="0" fontId="1" fillId="0" borderId="11" xfId="20" applyBorder="1" applyAlignment="1">
      <alignment horizontal="center"/>
      <protection/>
    </xf>
    <xf numFmtId="0" fontId="1" fillId="0" borderId="11" xfId="20" applyBorder="1" applyAlignment="1">
      <alignment horizontal="center" vertical="center"/>
      <protection/>
    </xf>
    <xf numFmtId="0" fontId="1" fillId="0" borderId="11" xfId="20" applyBorder="1" applyAlignment="1">
      <alignment vertical="top" wrapText="1"/>
      <protection/>
    </xf>
    <xf numFmtId="3" fontId="6" fillId="4" borderId="45" xfId="20" applyNumberFormat="1" applyFont="1" applyFill="1" applyBorder="1" applyAlignment="1">
      <alignment vertical="center"/>
      <protection/>
    </xf>
    <xf numFmtId="0" fontId="6" fillId="3" borderId="24" xfId="20" applyFont="1" applyFill="1" applyBorder="1" applyAlignment="1">
      <alignment horizontal="center"/>
      <protection/>
    </xf>
    <xf numFmtId="0" fontId="10" fillId="0" borderId="37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49" fontId="10" fillId="0" borderId="26" xfId="20" applyNumberFormat="1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top" wrapText="1"/>
      <protection/>
    </xf>
    <xf numFmtId="49" fontId="7" fillId="0" borderId="3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left" vertical="center" wrapText="1"/>
      <protection/>
    </xf>
    <xf numFmtId="0" fontId="1" fillId="0" borderId="2" xfId="20" applyBorder="1" applyAlignment="1">
      <alignment vertical="top" wrapText="1"/>
      <protection/>
    </xf>
    <xf numFmtId="0" fontId="1" fillId="0" borderId="34" xfId="20" applyBorder="1" applyAlignment="1">
      <alignment vertical="center"/>
      <protection/>
    </xf>
    <xf numFmtId="0" fontId="11" fillId="3" borderId="6" xfId="20" applyFont="1" applyFill="1" applyBorder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3" fontId="11" fillId="4" borderId="25" xfId="20" applyNumberFormat="1" applyFont="1" applyFill="1" applyBorder="1" applyAlignment="1">
      <alignment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left" vertical="center" wrapText="1"/>
      <protection/>
    </xf>
    <xf numFmtId="0" fontId="7" fillId="0" borderId="6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left" vertical="center" wrapText="1"/>
      <protection/>
    </xf>
    <xf numFmtId="0" fontId="7" fillId="0" borderId="42" xfId="20" applyFont="1" applyBorder="1" applyAlignment="1">
      <alignment horizontal="center" vertical="center"/>
      <protection/>
    </xf>
    <xf numFmtId="3" fontId="6" fillId="4" borderId="43" xfId="20" applyNumberFormat="1" applyFont="1" applyFill="1" applyBorder="1" applyAlignment="1">
      <alignment vertical="center"/>
      <protection/>
    </xf>
    <xf numFmtId="0" fontId="7" fillId="0" borderId="37" xfId="20" applyFont="1" applyBorder="1" applyAlignment="1">
      <alignment horizontal="center" vertical="center"/>
      <protection/>
    </xf>
    <xf numFmtId="3" fontId="12" fillId="3" borderId="25" xfId="20" applyNumberFormat="1" applyFont="1" applyFill="1" applyBorder="1" applyAlignment="1">
      <alignment vertical="center"/>
      <protection/>
    </xf>
    <xf numFmtId="3" fontId="8" fillId="0" borderId="0" xfId="20" applyNumberFormat="1" applyFont="1">
      <alignment/>
      <protection/>
    </xf>
    <xf numFmtId="0" fontId="8" fillId="0" borderId="0" xfId="20" applyFont="1">
      <alignment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3" fontId="1" fillId="0" borderId="0" xfId="20" applyNumberFormat="1">
      <alignment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Font="1">
      <alignment/>
      <protection/>
    </xf>
    <xf numFmtId="3" fontId="1" fillId="0" borderId="0" xfId="20" applyNumberFormat="1" applyAlignment="1">
      <alignment vertical="center"/>
      <protection/>
    </xf>
    <xf numFmtId="0" fontId="13" fillId="0" borderId="0" xfId="20" applyFont="1" applyAlignment="1">
      <alignment horizontal="center" vertical="center"/>
      <protection/>
    </xf>
    <xf numFmtId="0" fontId="1" fillId="0" borderId="5" xfId="20" applyBorder="1" applyAlignment="1">
      <alignment vertical="center" wrapText="1"/>
      <protection/>
    </xf>
    <xf numFmtId="49" fontId="1" fillId="0" borderId="46" xfId="20" applyNumberFormat="1" applyBorder="1" applyAlignment="1">
      <alignment horizontal="center" vertical="center"/>
      <protection/>
    </xf>
    <xf numFmtId="0" fontId="1" fillId="0" borderId="46" xfId="20" applyBorder="1" applyAlignment="1">
      <alignment vertical="top" wrapText="1"/>
      <protection/>
    </xf>
    <xf numFmtId="3" fontId="6" fillId="4" borderId="47" xfId="20" applyNumberFormat="1" applyFont="1" applyFill="1" applyBorder="1" applyAlignment="1">
      <alignment vertical="center"/>
      <protection/>
    </xf>
    <xf numFmtId="49" fontId="7" fillId="0" borderId="46" xfId="20" applyNumberFormat="1" applyFont="1" applyBorder="1" applyAlignment="1">
      <alignment horizontal="center" vertical="center"/>
      <protection/>
    </xf>
    <xf numFmtId="0" fontId="21" fillId="0" borderId="21" xfId="19" applyFont="1" applyBorder="1" applyAlignment="1">
      <alignment vertical="center"/>
      <protection/>
    </xf>
    <xf numFmtId="0" fontId="0" fillId="0" borderId="3" xfId="0" applyBorder="1" applyAlignment="1">
      <alignment horizontal="center"/>
    </xf>
    <xf numFmtId="0" fontId="16" fillId="0" borderId="0" xfId="21" applyFont="1" applyAlignment="1">
      <alignment horizontal="center"/>
      <protection/>
    </xf>
    <xf numFmtId="3" fontId="16" fillId="0" borderId="0" xfId="21" applyNumberFormat="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6" xfId="21" applyFont="1" applyBorder="1" applyAlignment="1">
      <alignment vertical="center"/>
      <protection/>
    </xf>
    <xf numFmtId="0" fontId="16" fillId="0" borderId="6" xfId="21" applyFont="1" applyBorder="1" applyAlignment="1">
      <alignment vertical="center" wrapText="1"/>
      <protection/>
    </xf>
    <xf numFmtId="3" fontId="20" fillId="2" borderId="10" xfId="21" applyNumberFormat="1" applyFont="1" applyFill="1" applyBorder="1" applyAlignment="1">
      <alignment horizontal="center" vertical="center"/>
      <protection/>
    </xf>
    <xf numFmtId="0" fontId="20" fillId="0" borderId="48" xfId="21" applyFont="1" applyBorder="1" applyAlignment="1">
      <alignment horizontal="right" vertical="center" wrapText="1"/>
      <protection/>
    </xf>
    <xf numFmtId="3" fontId="20" fillId="2" borderId="2" xfId="21" applyNumberFormat="1" applyFont="1" applyFill="1" applyBorder="1" applyAlignment="1">
      <alignment horizontal="center" vertical="center"/>
      <protection/>
    </xf>
    <xf numFmtId="0" fontId="16" fillId="0" borderId="12" xfId="21" applyFont="1" applyBorder="1" applyAlignment="1">
      <alignment vertical="center" wrapText="1"/>
      <protection/>
    </xf>
    <xf numFmtId="0" fontId="20" fillId="0" borderId="49" xfId="21" applyFont="1" applyBorder="1" applyAlignment="1">
      <alignment horizontal="right" vertical="center" wrapText="1"/>
      <protection/>
    </xf>
    <xf numFmtId="0" fontId="20" fillId="0" borderId="12" xfId="21" applyFont="1" applyBorder="1" applyAlignment="1">
      <alignment horizontal="right" vertical="center" wrapText="1"/>
      <protection/>
    </xf>
    <xf numFmtId="49" fontId="16" fillId="0" borderId="6" xfId="21" applyNumberFormat="1" applyFont="1" applyBorder="1" applyAlignment="1">
      <alignment horizontal="right" vertical="center"/>
      <protection/>
    </xf>
    <xf numFmtId="0" fontId="18" fillId="0" borderId="0" xfId="21" applyFont="1" applyBorder="1" applyAlignment="1">
      <alignment vertical="top"/>
      <protection/>
    </xf>
    <xf numFmtId="49" fontId="18" fillId="0" borderId="0" xfId="21" applyNumberFormat="1" applyFont="1" applyBorder="1" applyAlignment="1">
      <alignment horizontal="right" vertical="top"/>
      <protection/>
    </xf>
    <xf numFmtId="0" fontId="18" fillId="0" borderId="0" xfId="21" applyFont="1">
      <alignment/>
      <protection/>
    </xf>
    <xf numFmtId="0" fontId="20" fillId="0" borderId="0" xfId="21" applyFont="1" applyAlignment="1">
      <alignment vertical="top"/>
      <protection/>
    </xf>
    <xf numFmtId="0" fontId="1" fillId="0" borderId="46" xfId="20" applyBorder="1" applyAlignment="1">
      <alignment vertical="center" wrapText="1"/>
      <protection/>
    </xf>
    <xf numFmtId="0" fontId="10" fillId="0" borderId="6" xfId="20" applyFont="1" applyBorder="1" applyAlignment="1">
      <alignment horizontal="center"/>
      <protection/>
    </xf>
    <xf numFmtId="0" fontId="11" fillId="0" borderId="34" xfId="20" applyFont="1" applyBorder="1" applyAlignment="1">
      <alignment horizontal="center" vertical="center"/>
      <protection/>
    </xf>
    <xf numFmtId="3" fontId="11" fillId="4" borderId="35" xfId="20" applyNumberFormat="1" applyFont="1" applyFill="1" applyBorder="1" applyAlignment="1">
      <alignment vertical="center"/>
      <protection/>
    </xf>
    <xf numFmtId="0" fontId="1" fillId="0" borderId="46" xfId="20" applyBorder="1" applyAlignment="1">
      <alignment vertical="center"/>
      <protection/>
    </xf>
    <xf numFmtId="0" fontId="1" fillId="0" borderId="7" xfId="20" applyBorder="1" applyAlignment="1">
      <alignment vertical="center"/>
      <protection/>
    </xf>
    <xf numFmtId="0" fontId="1" fillId="0" borderId="6" xfId="20" applyBorder="1" applyAlignment="1">
      <alignment vertical="center"/>
      <protection/>
    </xf>
    <xf numFmtId="0" fontId="1" fillId="0" borderId="6" xfId="20" applyBorder="1" applyAlignment="1">
      <alignment vertical="center" wrapText="1"/>
      <protection/>
    </xf>
    <xf numFmtId="0" fontId="1" fillId="0" borderId="13" xfId="20" applyBorder="1" applyAlignment="1">
      <alignment horizontal="center"/>
      <protection/>
    </xf>
    <xf numFmtId="49" fontId="1" fillId="0" borderId="7" xfId="20" applyNumberFormat="1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49" fontId="1" fillId="0" borderId="50" xfId="20" applyNumberFormat="1" applyBorder="1" applyAlignment="1">
      <alignment horizontal="center" vertical="center"/>
      <protection/>
    </xf>
    <xf numFmtId="0" fontId="1" fillId="0" borderId="50" xfId="20" applyBorder="1" applyAlignment="1">
      <alignment vertical="top" wrapText="1"/>
      <protection/>
    </xf>
    <xf numFmtId="3" fontId="6" fillId="4" borderId="51" xfId="20" applyNumberFormat="1" applyFont="1" applyFill="1" applyBorder="1" applyAlignment="1">
      <alignment vertical="center"/>
      <protection/>
    </xf>
    <xf numFmtId="0" fontId="18" fillId="0" borderId="0" xfId="21" applyFont="1" applyAlignment="1">
      <alignment horizontal="right"/>
      <protection/>
    </xf>
    <xf numFmtId="49" fontId="1" fillId="0" borderId="52" xfId="20" applyNumberFormat="1" applyBorder="1" applyAlignment="1">
      <alignment horizontal="center" vertical="center"/>
      <protection/>
    </xf>
    <xf numFmtId="49" fontId="1" fillId="0" borderId="53" xfId="20" applyNumberFormat="1" applyBorder="1" applyAlignment="1">
      <alignment horizontal="center" vertical="center"/>
      <protection/>
    </xf>
    <xf numFmtId="0" fontId="1" fillId="0" borderId="54" xfId="20" applyBorder="1" applyAlignment="1">
      <alignment horizontal="center" vertical="center"/>
      <protection/>
    </xf>
    <xf numFmtId="0" fontId="5" fillId="0" borderId="50" xfId="20" applyFont="1" applyBorder="1" applyAlignment="1">
      <alignment horizontal="center" vertical="center"/>
      <protection/>
    </xf>
    <xf numFmtId="49" fontId="11" fillId="0" borderId="34" xfId="20" applyNumberFormat="1" applyFont="1" applyBorder="1" applyAlignment="1">
      <alignment horizontal="center" vertical="center"/>
      <protection/>
    </xf>
    <xf numFmtId="0" fontId="10" fillId="0" borderId="13" xfId="20" applyFont="1" applyBorder="1" applyAlignment="1">
      <alignment horizontal="center"/>
      <protection/>
    </xf>
    <xf numFmtId="49" fontId="1" fillId="0" borderId="17" xfId="20" applyNumberFormat="1" applyBorder="1" applyAlignment="1">
      <alignment horizontal="center" vertical="center"/>
      <protection/>
    </xf>
    <xf numFmtId="3" fontId="11" fillId="4" borderId="55" xfId="20" applyNumberFormat="1" applyFont="1" applyFill="1" applyBorder="1" applyAlignment="1">
      <alignment vertical="center"/>
      <protection/>
    </xf>
    <xf numFmtId="3" fontId="11" fillId="4" borderId="56" xfId="20" applyNumberFormat="1" applyFont="1" applyFill="1" applyBorder="1" applyAlignment="1">
      <alignment vertical="center"/>
      <protection/>
    </xf>
    <xf numFmtId="49" fontId="1" fillId="0" borderId="22" xfId="20" applyNumberFormat="1" applyFont="1" applyBorder="1" applyAlignment="1">
      <alignment horizontal="center" vertical="center"/>
      <protection/>
    </xf>
    <xf numFmtId="3" fontId="6" fillId="4" borderId="6" xfId="20" applyNumberFormat="1" applyFont="1" applyFill="1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1" fillId="0" borderId="21" xfId="20" applyBorder="1" applyAlignment="1">
      <alignment vertical="center" wrapText="1"/>
      <protection/>
    </xf>
    <xf numFmtId="49" fontId="1" fillId="0" borderId="4" xfId="20" applyNumberFormat="1" applyFont="1" applyBorder="1" applyAlignment="1">
      <alignment horizontal="center" vertical="center"/>
      <protection/>
    </xf>
    <xf numFmtId="0" fontId="1" fillId="0" borderId="5" xfId="20" applyBorder="1" applyAlignment="1">
      <alignment vertical="top" wrapText="1"/>
      <protection/>
    </xf>
    <xf numFmtId="0" fontId="9" fillId="0" borderId="9" xfId="20" applyFont="1" applyBorder="1" applyAlignment="1">
      <alignment horizontal="center" vertical="center"/>
      <protection/>
    </xf>
    <xf numFmtId="3" fontId="6" fillId="3" borderId="25" xfId="20" applyNumberFormat="1" applyFont="1" applyFill="1" applyBorder="1" applyAlignment="1">
      <alignment vertical="center"/>
      <protection/>
    </xf>
    <xf numFmtId="3" fontId="11" fillId="3" borderId="25" xfId="20" applyNumberFormat="1" applyFont="1" applyFill="1" applyBorder="1" applyAlignment="1">
      <alignment vertical="center"/>
      <protection/>
    </xf>
    <xf numFmtId="0" fontId="20" fillId="0" borderId="49" xfId="19" applyFont="1" applyBorder="1" applyAlignment="1">
      <alignment horizontal="right" vertical="center" wrapText="1"/>
      <protection/>
    </xf>
    <xf numFmtId="3" fontId="20" fillId="2" borderId="10" xfId="19" applyNumberFormat="1" applyFont="1" applyFill="1" applyBorder="1" applyAlignment="1">
      <alignment horizontal="center" vertical="center"/>
      <protection/>
    </xf>
    <xf numFmtId="0" fontId="20" fillId="0" borderId="48" xfId="19" applyFont="1" applyBorder="1" applyAlignment="1">
      <alignment horizontal="right" vertical="center" wrapText="1"/>
      <protection/>
    </xf>
    <xf numFmtId="3" fontId="20" fillId="2" borderId="2" xfId="19" applyNumberFormat="1" applyFont="1" applyFill="1" applyBorder="1" applyAlignment="1">
      <alignment horizontal="center" vertical="center"/>
      <protection/>
    </xf>
    <xf numFmtId="0" fontId="16" fillId="0" borderId="14" xfId="19" applyFont="1" applyBorder="1" applyAlignment="1">
      <alignment vertical="top"/>
      <protection/>
    </xf>
    <xf numFmtId="0" fontId="16" fillId="0" borderId="18" xfId="19" applyFont="1" applyBorder="1" applyAlignment="1">
      <alignment vertical="top" wrapText="1"/>
      <protection/>
    </xf>
    <xf numFmtId="0" fontId="20" fillId="0" borderId="57" xfId="19" applyFont="1" applyBorder="1" applyAlignment="1">
      <alignment horizontal="right" vertical="center" wrapText="1"/>
      <protection/>
    </xf>
    <xf numFmtId="3" fontId="20" fillId="2" borderId="3" xfId="19" applyNumberFormat="1" applyFont="1" applyFill="1" applyBorder="1" applyAlignment="1">
      <alignment horizontal="center" vertical="center"/>
      <protection/>
    </xf>
    <xf numFmtId="3" fontId="20" fillId="2" borderId="1" xfId="19" applyNumberFormat="1" applyFont="1" applyFill="1" applyBorder="1" applyAlignment="1">
      <alignment horizontal="center" vertical="center"/>
      <protection/>
    </xf>
    <xf numFmtId="0" fontId="16" fillId="0" borderId="21" xfId="19" applyFont="1" applyBorder="1" applyAlignment="1">
      <alignment vertical="center" wrapText="1"/>
      <protection/>
    </xf>
    <xf numFmtId="0" fontId="20" fillId="0" borderId="58" xfId="19" applyFont="1" applyBorder="1" applyAlignment="1">
      <alignment horizontal="right" vertical="center" wrapText="1"/>
      <protection/>
    </xf>
    <xf numFmtId="0" fontId="20" fillId="0" borderId="59" xfId="19" applyFont="1" applyBorder="1" applyAlignment="1">
      <alignment horizontal="right" vertical="center" wrapText="1"/>
      <protection/>
    </xf>
    <xf numFmtId="0" fontId="20" fillId="2" borderId="7" xfId="19" applyNumberFormat="1" applyFont="1" applyFill="1" applyBorder="1" applyAlignment="1">
      <alignment horizontal="center" vertical="center"/>
      <protection/>
    </xf>
    <xf numFmtId="3" fontId="21" fillId="0" borderId="21" xfId="19" applyNumberFormat="1" applyFont="1" applyBorder="1" applyAlignment="1">
      <alignment horizontal="right" vertical="center"/>
      <protection/>
    </xf>
    <xf numFmtId="3" fontId="16" fillId="2" borderId="19" xfId="21" applyNumberFormat="1" applyFont="1" applyFill="1" applyBorder="1" applyAlignment="1">
      <alignment vertical="center"/>
      <protection/>
    </xf>
    <xf numFmtId="3" fontId="23" fillId="0" borderId="0" xfId="19" applyNumberFormat="1" applyFont="1" applyFill="1" applyBorder="1" applyAlignment="1">
      <alignment vertical="center"/>
      <protection/>
    </xf>
    <xf numFmtId="0" fontId="21" fillId="0" borderId="0" xfId="19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9" fontId="27" fillId="0" borderId="0" xfId="21" applyNumberFormat="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0" fillId="0" borderId="18" xfId="21" applyFont="1" applyBorder="1" applyAlignment="1">
      <alignment vertical="center" wrapText="1"/>
      <protection/>
    </xf>
    <xf numFmtId="49" fontId="16" fillId="0" borderId="57" xfId="19" applyNumberFormat="1" applyFont="1" applyBorder="1" applyAlignment="1">
      <alignment horizontal="right" vertical="center"/>
      <protection/>
    </xf>
    <xf numFmtId="0" fontId="22" fillId="0" borderId="13" xfId="19" applyFont="1" applyBorder="1" applyAlignment="1">
      <alignment vertical="center" wrapText="1"/>
      <protection/>
    </xf>
    <xf numFmtId="0" fontId="22" fillId="0" borderId="0" xfId="19" applyFont="1" applyBorder="1" applyAlignment="1">
      <alignment vertical="center" wrapText="1"/>
      <protection/>
    </xf>
    <xf numFmtId="0" fontId="22" fillId="0" borderId="19" xfId="19" applyFont="1" applyBorder="1" applyAlignment="1">
      <alignment vertical="center" wrapText="1"/>
      <protection/>
    </xf>
    <xf numFmtId="0" fontId="22" fillId="0" borderId="12" xfId="19" applyFont="1" applyBorder="1" applyAlignment="1">
      <alignment vertical="center" wrapText="1"/>
      <protection/>
    </xf>
    <xf numFmtId="49" fontId="7" fillId="0" borderId="0" xfId="20" applyNumberFormat="1" applyFont="1" applyBorder="1" applyAlignment="1">
      <alignment horizontal="center" vertical="center"/>
      <protection/>
    </xf>
    <xf numFmtId="0" fontId="32" fillId="0" borderId="0" xfId="20" applyFont="1" applyBorder="1" applyAlignment="1">
      <alignment horizontal="right" vertical="center"/>
      <protection/>
    </xf>
    <xf numFmtId="49" fontId="7" fillId="0" borderId="60" xfId="20" applyNumberFormat="1" applyFont="1" applyBorder="1" applyAlignment="1">
      <alignment horizontal="center" vertical="center"/>
      <protection/>
    </xf>
    <xf numFmtId="0" fontId="7" fillId="0" borderId="46" xfId="20" applyFont="1" applyBorder="1" applyAlignment="1">
      <alignment horizontal="left" vertical="center" wrapText="1"/>
      <protection/>
    </xf>
    <xf numFmtId="3" fontId="6" fillId="4" borderId="61" xfId="20" applyNumberFormat="1" applyFont="1" applyFill="1" applyBorder="1" applyAlignment="1">
      <alignment vertical="center"/>
      <protection/>
    </xf>
    <xf numFmtId="0" fontId="32" fillId="0" borderId="49" xfId="20" applyFont="1" applyBorder="1" applyAlignment="1">
      <alignment horizontal="right" vertical="center"/>
      <protection/>
    </xf>
    <xf numFmtId="3" fontId="32" fillId="0" borderId="10" xfId="20" applyNumberFormat="1" applyFont="1" applyBorder="1" applyAlignment="1">
      <alignment horizontal="center" vertical="center"/>
      <protection/>
    </xf>
    <xf numFmtId="3" fontId="32" fillId="0" borderId="26" xfId="20" applyNumberFormat="1" applyFont="1" applyBorder="1" applyAlignment="1">
      <alignment horizontal="center" vertical="center"/>
      <protection/>
    </xf>
    <xf numFmtId="3" fontId="20" fillId="2" borderId="6" xfId="0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horizontal="right" vertical="top" wrapText="1"/>
    </xf>
    <xf numFmtId="3" fontId="21" fillId="0" borderId="6" xfId="19" applyNumberFormat="1" applyFont="1" applyBorder="1" applyAlignment="1">
      <alignment horizontal="center" vertical="center"/>
      <protection/>
    </xf>
    <xf numFmtId="3" fontId="18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" fontId="20" fillId="2" borderId="21" xfId="19" applyNumberFormat="1" applyFont="1" applyFill="1" applyBorder="1" applyAlignment="1">
      <alignment horizontal="center" vertical="center"/>
      <protection/>
    </xf>
    <xf numFmtId="3" fontId="20" fillId="2" borderId="19" xfId="19" applyNumberFormat="1" applyFont="1" applyFill="1" applyBorder="1" applyAlignment="1">
      <alignment horizontal="center" vertical="center"/>
      <protection/>
    </xf>
    <xf numFmtId="3" fontId="16" fillId="2" borderId="19" xfId="19" applyNumberFormat="1" applyFont="1" applyFill="1" applyBorder="1" applyAlignment="1">
      <alignment vertical="center"/>
      <protection/>
    </xf>
    <xf numFmtId="0" fontId="17" fillId="5" borderId="11" xfId="19" applyFont="1" applyFill="1" applyBorder="1" applyAlignment="1">
      <alignment horizontal="center" vertical="center"/>
      <protection/>
    </xf>
    <xf numFmtId="0" fontId="18" fillId="5" borderId="11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>
      <alignment horizontal="center" vertical="center"/>
      <protection/>
    </xf>
    <xf numFmtId="0" fontId="18" fillId="5" borderId="7" xfId="19" applyFont="1" applyFill="1" applyBorder="1" applyAlignment="1">
      <alignment horizontal="center" vertical="center"/>
      <protection/>
    </xf>
    <xf numFmtId="0" fontId="20" fillId="0" borderId="62" xfId="19" applyFont="1" applyBorder="1" applyAlignment="1">
      <alignment horizontal="right" vertical="center" wrapText="1"/>
      <protection/>
    </xf>
    <xf numFmtId="3" fontId="20" fillId="0" borderId="15" xfId="19" applyNumberFormat="1" applyFont="1" applyBorder="1" applyAlignment="1">
      <alignment horizontal="right" vertical="center"/>
      <protection/>
    </xf>
    <xf numFmtId="0" fontId="22" fillId="0" borderId="19" xfId="19" applyFont="1" applyBorder="1" applyAlignment="1">
      <alignment vertical="center" textRotation="45"/>
      <protection/>
    </xf>
    <xf numFmtId="0" fontId="22" fillId="0" borderId="12" xfId="19" applyFont="1" applyBorder="1" applyAlignment="1">
      <alignment vertical="center" textRotation="45"/>
      <protection/>
    </xf>
    <xf numFmtId="0" fontId="16" fillId="0" borderId="15" xfId="19" applyFont="1" applyBorder="1" applyAlignment="1">
      <alignment horizontal="right" vertical="center"/>
      <protection/>
    </xf>
    <xf numFmtId="3" fontId="20" fillId="0" borderId="21" xfId="19" applyNumberFormat="1" applyFont="1" applyBorder="1" applyAlignment="1">
      <alignment horizontal="right" vertical="center"/>
      <protection/>
    </xf>
    <xf numFmtId="3" fontId="16" fillId="2" borderId="21" xfId="19" applyNumberFormat="1" applyFont="1" applyFill="1" applyBorder="1" applyAlignment="1">
      <alignment horizontal="right" vertical="center"/>
      <protection/>
    </xf>
    <xf numFmtId="3" fontId="20" fillId="2" borderId="13" xfId="19" applyNumberFormat="1" applyFont="1" applyFill="1" applyBorder="1" applyAlignment="1">
      <alignment horizontal="center" vertical="center"/>
      <protection/>
    </xf>
    <xf numFmtId="3" fontId="20" fillId="2" borderId="63" xfId="19" applyNumberFormat="1" applyFont="1" applyFill="1" applyBorder="1" applyAlignment="1">
      <alignment horizontal="center" vertical="center"/>
      <protection/>
    </xf>
    <xf numFmtId="3" fontId="16" fillId="2" borderId="19" xfId="19" applyNumberFormat="1" applyFont="1" applyFill="1" applyBorder="1" applyAlignment="1">
      <alignment horizontal="right" vertical="center"/>
      <protection/>
    </xf>
    <xf numFmtId="3" fontId="20" fillId="0" borderId="4" xfId="19" applyNumberFormat="1" applyFont="1" applyBorder="1" applyAlignment="1">
      <alignment horizontal="right" vertical="center"/>
      <protection/>
    </xf>
    <xf numFmtId="3" fontId="16" fillId="0" borderId="4" xfId="19" applyNumberFormat="1" applyFont="1" applyBorder="1" applyAlignment="1">
      <alignment horizontal="right" vertical="center"/>
      <protection/>
    </xf>
    <xf numFmtId="0" fontId="16" fillId="0" borderId="4" xfId="19" applyFont="1" applyBorder="1" applyAlignment="1">
      <alignment horizontal="right" vertical="center"/>
      <protection/>
    </xf>
    <xf numFmtId="0" fontId="20" fillId="0" borderId="4" xfId="21" applyFont="1" applyBorder="1" applyAlignment="1">
      <alignment vertical="center" wrapText="1"/>
      <protection/>
    </xf>
    <xf numFmtId="3" fontId="20" fillId="2" borderId="21" xfId="0" applyNumberFormat="1" applyFont="1" applyFill="1" applyBorder="1" applyAlignment="1">
      <alignment horizontal="center" vertical="top"/>
    </xf>
    <xf numFmtId="3" fontId="21" fillId="0" borderId="4" xfId="19" applyNumberFormat="1" applyFont="1" applyFill="1" applyBorder="1" applyAlignment="1">
      <alignment horizontal="right" vertical="center"/>
      <protection/>
    </xf>
    <xf numFmtId="3" fontId="16" fillId="0" borderId="4" xfId="21" applyNumberFormat="1" applyFont="1" applyFill="1" applyBorder="1" applyAlignment="1">
      <alignment vertical="center"/>
      <protection/>
    </xf>
    <xf numFmtId="3" fontId="20" fillId="2" borderId="62" xfId="19" applyNumberFormat="1" applyFont="1" applyFill="1" applyBorder="1" applyAlignment="1">
      <alignment horizontal="center" vertical="center"/>
      <protection/>
    </xf>
    <xf numFmtId="3" fontId="16" fillId="2" borderId="19" xfId="19" applyNumberFormat="1" applyFont="1" applyFill="1" applyBorder="1">
      <alignment/>
      <protection/>
    </xf>
    <xf numFmtId="3" fontId="21" fillId="0" borderId="19" xfId="19" applyNumberFormat="1" applyFont="1" applyBorder="1" applyAlignment="1">
      <alignment vertical="center"/>
      <protection/>
    </xf>
    <xf numFmtId="3" fontId="20" fillId="0" borderId="19" xfId="19" applyNumberFormat="1" applyFont="1" applyBorder="1" applyAlignment="1">
      <alignment vertical="center"/>
      <protection/>
    </xf>
    <xf numFmtId="3" fontId="16" fillId="2" borderId="21" xfId="19" applyNumberFormat="1" applyFont="1" applyFill="1" applyBorder="1" applyAlignment="1">
      <alignment vertical="center"/>
      <protection/>
    </xf>
    <xf numFmtId="3" fontId="19" fillId="0" borderId="19" xfId="19" applyNumberFormat="1" applyFont="1" applyBorder="1" applyAlignment="1">
      <alignment vertical="center"/>
      <protection/>
    </xf>
    <xf numFmtId="0" fontId="19" fillId="0" borderId="4" xfId="19" applyFont="1" applyBorder="1" applyAlignment="1">
      <alignment horizontal="center" vertical="center"/>
      <protection/>
    </xf>
    <xf numFmtId="0" fontId="1" fillId="0" borderId="64" xfId="20" applyBorder="1" applyAlignment="1">
      <alignment horizontal="center"/>
      <protection/>
    </xf>
    <xf numFmtId="0" fontId="16" fillId="0" borderId="18" xfId="19" applyFont="1" applyBorder="1" applyAlignment="1">
      <alignment vertical="center"/>
      <protection/>
    </xf>
    <xf numFmtId="0" fontId="16" fillId="0" borderId="7" xfId="19" applyFont="1" applyBorder="1" applyAlignment="1">
      <alignment horizontal="center" vertical="center"/>
      <protection/>
    </xf>
    <xf numFmtId="0" fontId="16" fillId="0" borderId="7" xfId="19" applyFont="1" applyBorder="1" applyAlignment="1">
      <alignment horizontal="center"/>
      <protection/>
    </xf>
    <xf numFmtId="3" fontId="19" fillId="0" borderId="21" xfId="19" applyNumberFormat="1" applyFont="1" applyBorder="1" applyAlignment="1">
      <alignment horizontal="right" vertical="center"/>
      <protection/>
    </xf>
    <xf numFmtId="0" fontId="19" fillId="0" borderId="4" xfId="19" applyFont="1" applyBorder="1" applyAlignment="1">
      <alignment horizontal="right" vertical="center"/>
      <protection/>
    </xf>
    <xf numFmtId="0" fontId="24" fillId="0" borderId="17" xfId="19" applyFont="1" applyBorder="1" applyAlignment="1">
      <alignment horizontal="center" vertical="center" wrapText="1"/>
      <protection/>
    </xf>
    <xf numFmtId="0" fontId="22" fillId="0" borderId="13" xfId="19" applyFont="1" applyBorder="1" applyAlignment="1">
      <alignment vertical="center" textRotation="45" wrapText="1"/>
      <protection/>
    </xf>
    <xf numFmtId="0" fontId="22" fillId="0" borderId="0" xfId="19" applyFont="1" applyBorder="1" applyAlignment="1">
      <alignment vertical="center" textRotation="45" wrapText="1"/>
      <protection/>
    </xf>
    <xf numFmtId="0" fontId="16" fillId="0" borderId="17" xfId="19" applyFont="1" applyBorder="1" applyAlignment="1">
      <alignment vertical="center"/>
      <protection/>
    </xf>
    <xf numFmtId="3" fontId="16" fillId="2" borderId="4" xfId="19" applyNumberFormat="1" applyFont="1" applyFill="1" applyBorder="1" applyAlignment="1">
      <alignment horizontal="right" vertical="center"/>
      <protection/>
    </xf>
    <xf numFmtId="0" fontId="22" fillId="0" borderId="16" xfId="19" applyFont="1" applyBorder="1" applyAlignment="1">
      <alignment vertical="center"/>
      <protection/>
    </xf>
    <xf numFmtId="0" fontId="32" fillId="0" borderId="22" xfId="20" applyFont="1" applyBorder="1" applyAlignment="1">
      <alignment horizontal="center" vertical="center"/>
      <protection/>
    </xf>
    <xf numFmtId="0" fontId="32" fillId="0" borderId="21" xfId="20" applyFont="1" applyBorder="1" applyAlignment="1">
      <alignment horizontal="center" vertical="center"/>
      <protection/>
    </xf>
    <xf numFmtId="0" fontId="32" fillId="0" borderId="14" xfId="20" applyFont="1" applyBorder="1" applyAlignment="1">
      <alignment horizontal="center" vertical="center"/>
      <protection/>
    </xf>
    <xf numFmtId="0" fontId="8" fillId="5" borderId="65" xfId="20" applyFont="1" applyFill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10" fillId="0" borderId="66" xfId="20" applyFont="1" applyBorder="1" applyAlignment="1">
      <alignment horizontal="center" vertical="center" wrapText="1"/>
      <protection/>
    </xf>
    <xf numFmtId="0" fontId="10" fillId="0" borderId="67" xfId="20" applyFont="1" applyBorder="1" applyAlignment="1">
      <alignment horizontal="center" vertical="center" wrapText="1"/>
      <protection/>
    </xf>
    <xf numFmtId="0" fontId="32" fillId="0" borderId="16" xfId="20" applyFont="1" applyBorder="1" applyAlignment="1">
      <alignment horizontal="center" vertical="center"/>
      <protection/>
    </xf>
    <xf numFmtId="0" fontId="32" fillId="0" borderId="15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 vertical="center" wrapText="1"/>
      <protection/>
    </xf>
    <xf numFmtId="0" fontId="5" fillId="0" borderId="19" xfId="20" applyFont="1" applyBorder="1" applyAlignment="1">
      <alignment horizontal="center" vertical="center" wrapText="1"/>
      <protection/>
    </xf>
    <xf numFmtId="0" fontId="10" fillId="0" borderId="66" xfId="20" applyFont="1" applyBorder="1" applyAlignment="1">
      <alignment horizontal="center" vertical="top" wrapText="1"/>
      <protection/>
    </xf>
    <xf numFmtId="0" fontId="10" fillId="0" borderId="67" xfId="20" applyFont="1" applyBorder="1" applyAlignment="1">
      <alignment horizontal="center" vertical="top" wrapText="1"/>
      <protection/>
    </xf>
    <xf numFmtId="0" fontId="32" fillId="0" borderId="13" xfId="20" applyFont="1" applyBorder="1" applyAlignment="1">
      <alignment horizontal="center" vertical="center" wrapText="1"/>
      <protection/>
    </xf>
    <xf numFmtId="0" fontId="32" fillId="0" borderId="17" xfId="20" applyFont="1" applyBorder="1" applyAlignment="1">
      <alignment horizontal="center" vertical="center" wrapText="1"/>
      <protection/>
    </xf>
    <xf numFmtId="0" fontId="32" fillId="0" borderId="19" xfId="20" applyFont="1" applyBorder="1" applyAlignment="1">
      <alignment horizontal="center" vertical="center" wrapText="1"/>
      <protection/>
    </xf>
    <xf numFmtId="0" fontId="32" fillId="0" borderId="15" xfId="20" applyFont="1" applyBorder="1" applyAlignment="1">
      <alignment horizontal="center" vertical="center" wrapText="1"/>
      <protection/>
    </xf>
    <xf numFmtId="0" fontId="32" fillId="0" borderId="68" xfId="20" applyFont="1" applyBorder="1" applyAlignment="1">
      <alignment horizontal="center" vertical="center"/>
      <protection/>
    </xf>
    <xf numFmtId="0" fontId="32" fillId="0" borderId="69" xfId="20" applyFont="1" applyBorder="1" applyAlignment="1">
      <alignment horizontal="center" vertical="center"/>
      <protection/>
    </xf>
    <xf numFmtId="0" fontId="10" fillId="0" borderId="70" xfId="20" applyFont="1" applyBorder="1" applyAlignment="1">
      <alignment horizontal="center" vertical="center" wrapText="1"/>
      <protection/>
    </xf>
    <xf numFmtId="0" fontId="10" fillId="0" borderId="71" xfId="20" applyFont="1" applyBorder="1" applyAlignment="1">
      <alignment horizontal="center" vertical="center" wrapText="1"/>
      <protection/>
    </xf>
    <xf numFmtId="0" fontId="31" fillId="0" borderId="63" xfId="20" applyFont="1" applyBorder="1" applyAlignment="1">
      <alignment horizontal="center" vertical="center"/>
      <protection/>
    </xf>
    <xf numFmtId="0" fontId="31" fillId="0" borderId="53" xfId="20" applyFont="1" applyBorder="1" applyAlignment="1">
      <alignment horizontal="center" vertical="center"/>
      <protection/>
    </xf>
    <xf numFmtId="0" fontId="31" fillId="0" borderId="17" xfId="20" applyFont="1" applyBorder="1" applyAlignment="1">
      <alignment horizontal="center" vertical="center"/>
      <protection/>
    </xf>
    <xf numFmtId="0" fontId="32" fillId="0" borderId="19" xfId="20" applyFont="1" applyBorder="1" applyAlignment="1">
      <alignment horizontal="center" vertical="center"/>
      <protection/>
    </xf>
    <xf numFmtId="0" fontId="32" fillId="0" borderId="12" xfId="20" applyFont="1" applyBorder="1" applyAlignment="1">
      <alignment horizontal="center" vertical="center"/>
      <protection/>
    </xf>
    <xf numFmtId="0" fontId="32" fillId="0" borderId="72" xfId="20" applyFont="1" applyBorder="1" applyAlignment="1">
      <alignment horizontal="center" vertical="center"/>
      <protection/>
    </xf>
    <xf numFmtId="0" fontId="32" fillId="0" borderId="73" xfId="20" applyFont="1" applyBorder="1" applyAlignment="1">
      <alignment horizontal="center" vertical="center"/>
      <protection/>
    </xf>
    <xf numFmtId="0" fontId="32" fillId="0" borderId="13" xfId="20" applyFont="1" applyBorder="1" applyAlignment="1">
      <alignment horizontal="center" vertical="center"/>
      <protection/>
    </xf>
    <xf numFmtId="0" fontId="32" fillId="0" borderId="17" xfId="20" applyFont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6" fillId="3" borderId="74" xfId="20" applyFont="1" applyFill="1" applyBorder="1" applyAlignment="1">
      <alignment horizontal="center" vertical="center"/>
      <protection/>
    </xf>
    <xf numFmtId="0" fontId="6" fillId="3" borderId="75" xfId="20" applyFont="1" applyFill="1" applyBorder="1" applyAlignment="1">
      <alignment horizontal="center" vertical="center"/>
      <protection/>
    </xf>
    <xf numFmtId="0" fontId="6" fillId="3" borderId="76" xfId="20" applyFont="1" applyFill="1" applyBorder="1" applyAlignment="1">
      <alignment horizontal="center" vertical="center"/>
      <protection/>
    </xf>
    <xf numFmtId="0" fontId="10" fillId="0" borderId="77" xfId="20" applyFont="1" applyBorder="1" applyAlignment="1">
      <alignment horizontal="center" vertical="top" wrapText="1"/>
      <protection/>
    </xf>
    <xf numFmtId="0" fontId="10" fillId="0" borderId="78" xfId="20" applyFont="1" applyBorder="1" applyAlignment="1">
      <alignment horizontal="center" vertical="top" wrapText="1"/>
      <protection/>
    </xf>
    <xf numFmtId="0" fontId="10" fillId="0" borderId="77" xfId="20" applyFont="1" applyBorder="1" applyAlignment="1">
      <alignment horizontal="center" vertical="center"/>
      <protection/>
    </xf>
    <xf numFmtId="0" fontId="10" fillId="0" borderId="78" xfId="20" applyFont="1" applyBorder="1" applyAlignment="1">
      <alignment horizontal="center" vertical="center"/>
      <protection/>
    </xf>
    <xf numFmtId="0" fontId="29" fillId="3" borderId="74" xfId="20" applyFont="1" applyFill="1" applyBorder="1" applyAlignment="1">
      <alignment horizontal="center" vertical="center"/>
      <protection/>
    </xf>
    <xf numFmtId="0" fontId="29" fillId="3" borderId="75" xfId="20" applyFont="1" applyFill="1" applyBorder="1" applyAlignment="1">
      <alignment horizontal="center" vertical="center"/>
      <protection/>
    </xf>
    <xf numFmtId="0" fontId="29" fillId="3" borderId="76" xfId="20" applyFont="1" applyFill="1" applyBorder="1" applyAlignment="1">
      <alignment horizontal="center" vertical="center"/>
      <protection/>
    </xf>
    <xf numFmtId="0" fontId="11" fillId="0" borderId="66" xfId="20" applyFont="1" applyBorder="1" applyAlignment="1">
      <alignment horizontal="center" vertical="center"/>
      <protection/>
    </xf>
    <xf numFmtId="0" fontId="11" fillId="0" borderId="67" xfId="20" applyFont="1" applyBorder="1" applyAlignment="1">
      <alignment horizontal="center" vertical="center"/>
      <protection/>
    </xf>
    <xf numFmtId="0" fontId="8" fillId="5" borderId="79" xfId="20" applyFont="1" applyFill="1" applyBorder="1" applyAlignment="1">
      <alignment horizontal="center" vertical="center"/>
      <protection/>
    </xf>
    <xf numFmtId="0" fontId="8" fillId="5" borderId="80" xfId="20" applyFont="1" applyFill="1" applyBorder="1" applyAlignment="1">
      <alignment horizontal="center" vertical="center"/>
      <protection/>
    </xf>
    <xf numFmtId="0" fontId="8" fillId="5" borderId="81" xfId="20" applyFont="1" applyFill="1" applyBorder="1" applyAlignment="1">
      <alignment horizontal="center" vertical="center"/>
      <protection/>
    </xf>
    <xf numFmtId="0" fontId="6" fillId="3" borderId="74" xfId="20" applyFont="1" applyFill="1" applyBorder="1" applyAlignment="1">
      <alignment horizontal="center" vertical="center" wrapText="1"/>
      <protection/>
    </xf>
    <xf numFmtId="0" fontId="6" fillId="3" borderId="75" xfId="20" applyFont="1" applyFill="1" applyBorder="1" applyAlignment="1">
      <alignment horizontal="center" vertical="center" wrapText="1"/>
      <protection/>
    </xf>
    <xf numFmtId="0" fontId="6" fillId="3" borderId="76" xfId="20" applyFont="1" applyFill="1" applyBorder="1" applyAlignment="1">
      <alignment horizontal="center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10" fillId="0" borderId="14" xfId="20" applyFont="1" applyBorder="1" applyAlignment="1">
      <alignment horizontal="center" vertical="center" wrapText="1"/>
      <protection/>
    </xf>
    <xf numFmtId="0" fontId="11" fillId="0" borderId="82" xfId="20" applyFont="1" applyBorder="1" applyAlignment="1">
      <alignment horizontal="center" vertical="center" wrapText="1"/>
      <protection/>
    </xf>
    <xf numFmtId="0" fontId="11" fillId="0" borderId="78" xfId="20" applyFont="1" applyBorder="1" applyAlignment="1">
      <alignment horizontal="center" vertical="center" wrapText="1"/>
      <protection/>
    </xf>
    <xf numFmtId="0" fontId="6" fillId="3" borderId="21" xfId="20" applyFont="1" applyFill="1" applyBorder="1" applyAlignment="1">
      <alignment horizontal="center" vertical="center" wrapText="1"/>
      <protection/>
    </xf>
    <xf numFmtId="0" fontId="6" fillId="3" borderId="18" xfId="20" applyFont="1" applyFill="1" applyBorder="1" applyAlignment="1">
      <alignment horizontal="center" vertical="center" wrapText="1"/>
      <protection/>
    </xf>
    <xf numFmtId="0" fontId="6" fillId="3" borderId="83" xfId="20" applyFont="1" applyFill="1" applyBorder="1" applyAlignment="1">
      <alignment horizontal="center" vertical="center" wrapText="1"/>
      <protection/>
    </xf>
    <xf numFmtId="0" fontId="10" fillId="0" borderId="84" xfId="20" applyFont="1" applyBorder="1" applyAlignment="1">
      <alignment horizontal="center" vertical="center" wrapText="1"/>
      <protection/>
    </xf>
    <xf numFmtId="0" fontId="10" fillId="0" borderId="85" xfId="20" applyFont="1" applyBorder="1" applyAlignment="1">
      <alignment horizontal="center" vertical="center" wrapText="1"/>
      <protection/>
    </xf>
    <xf numFmtId="0" fontId="11" fillId="0" borderId="82" xfId="20" applyFont="1" applyBorder="1" applyAlignment="1">
      <alignment horizontal="center" vertical="top" wrapText="1"/>
      <protection/>
    </xf>
    <xf numFmtId="0" fontId="11" fillId="0" borderId="78" xfId="20" applyFont="1" applyBorder="1" applyAlignment="1">
      <alignment horizontal="center" vertical="top" wrapText="1"/>
      <protection/>
    </xf>
    <xf numFmtId="0" fontId="11" fillId="0" borderId="77" xfId="20" applyFont="1" applyBorder="1" applyAlignment="1">
      <alignment horizontal="center" vertical="center" wrapText="1"/>
      <protection/>
    </xf>
    <xf numFmtId="0" fontId="11" fillId="0" borderId="21" xfId="20" applyFont="1" applyBorder="1" applyAlignment="1">
      <alignment horizontal="center" vertical="center" wrapText="1"/>
      <protection/>
    </xf>
    <xf numFmtId="0" fontId="11" fillId="0" borderId="14" xfId="20" applyFont="1" applyBorder="1" applyAlignment="1">
      <alignment horizontal="center" vertical="center" wrapText="1"/>
      <protection/>
    </xf>
    <xf numFmtId="0" fontId="11" fillId="0" borderId="86" xfId="20" applyFont="1" applyBorder="1" applyAlignment="1">
      <alignment horizontal="center" vertical="top" wrapText="1"/>
      <protection/>
    </xf>
    <xf numFmtId="0" fontId="11" fillId="0" borderId="87" xfId="20" applyFont="1" applyBorder="1" applyAlignment="1">
      <alignment horizontal="center" vertical="top" wrapText="1"/>
      <protection/>
    </xf>
    <xf numFmtId="0" fontId="32" fillId="0" borderId="88" xfId="20" applyFont="1" applyBorder="1" applyAlignment="1">
      <alignment horizontal="center" vertical="center"/>
      <protection/>
    </xf>
    <xf numFmtId="0" fontId="11" fillId="0" borderId="77" xfId="20" applyFont="1" applyBorder="1" applyAlignment="1">
      <alignment horizontal="center" vertical="center"/>
      <protection/>
    </xf>
    <xf numFmtId="0" fontId="11" fillId="0" borderId="78" xfId="20" applyFont="1" applyBorder="1" applyAlignment="1">
      <alignment horizontal="center" vertical="center"/>
      <protection/>
    </xf>
    <xf numFmtId="0" fontId="12" fillId="5" borderId="89" xfId="20" applyFont="1" applyFill="1" applyBorder="1" applyAlignment="1">
      <alignment horizontal="center" vertical="center" wrapText="1"/>
      <protection/>
    </xf>
    <xf numFmtId="0" fontId="12" fillId="5" borderId="90" xfId="20" applyFont="1" applyFill="1" applyBorder="1" applyAlignment="1">
      <alignment horizontal="center" vertical="center"/>
      <protection/>
    </xf>
    <xf numFmtId="0" fontId="32" fillId="0" borderId="68" xfId="20" applyFont="1" applyBorder="1" applyAlignment="1">
      <alignment horizontal="center" vertical="center" wrapText="1"/>
      <protection/>
    </xf>
    <xf numFmtId="0" fontId="32" fillId="0" borderId="88" xfId="20" applyFont="1" applyBorder="1" applyAlignment="1">
      <alignment horizontal="center" vertical="center" wrapText="1"/>
      <protection/>
    </xf>
    <xf numFmtId="0" fontId="32" fillId="0" borderId="63" xfId="20" applyFont="1" applyBorder="1" applyAlignment="1">
      <alignment horizontal="center" vertical="center" wrapText="1"/>
      <protection/>
    </xf>
    <xf numFmtId="0" fontId="32" fillId="0" borderId="53" xfId="20" applyFont="1" applyBorder="1" applyAlignment="1">
      <alignment horizontal="center" vertical="center" wrapText="1"/>
      <protection/>
    </xf>
    <xf numFmtId="0" fontId="11" fillId="0" borderId="86" xfId="20" applyFont="1" applyBorder="1" applyAlignment="1">
      <alignment horizontal="center" vertical="center"/>
      <protection/>
    </xf>
    <xf numFmtId="0" fontId="11" fillId="0" borderId="87" xfId="20" applyFont="1" applyBorder="1" applyAlignment="1">
      <alignment horizontal="center" vertical="center"/>
      <protection/>
    </xf>
    <xf numFmtId="0" fontId="11" fillId="0" borderId="82" xfId="20" applyFont="1" applyBorder="1" applyAlignment="1">
      <alignment horizontal="center" vertical="center"/>
      <protection/>
    </xf>
    <xf numFmtId="0" fontId="11" fillId="0" borderId="66" xfId="20" applyFont="1" applyBorder="1" applyAlignment="1">
      <alignment horizontal="center" vertical="center" wrapText="1"/>
      <protection/>
    </xf>
    <xf numFmtId="0" fontId="11" fillId="0" borderId="67" xfId="20" applyFont="1" applyBorder="1" applyAlignment="1">
      <alignment horizontal="center" vertical="center" wrapText="1"/>
      <protection/>
    </xf>
    <xf numFmtId="0" fontId="29" fillId="3" borderId="74" xfId="20" applyFont="1" applyFill="1" applyBorder="1" applyAlignment="1">
      <alignment horizontal="center" vertical="center" wrapText="1"/>
      <protection/>
    </xf>
    <xf numFmtId="0" fontId="29" fillId="3" borderId="75" xfId="20" applyFont="1" applyFill="1" applyBorder="1" applyAlignment="1">
      <alignment horizontal="center" vertical="center" wrapText="1"/>
      <protection/>
    </xf>
    <xf numFmtId="0" fontId="29" fillId="3" borderId="76" xfId="20" applyFont="1" applyFill="1" applyBorder="1" applyAlignment="1">
      <alignment horizontal="center" vertical="center" wrapText="1"/>
      <protection/>
    </xf>
    <xf numFmtId="0" fontId="33" fillId="0" borderId="0" xfId="20" applyFont="1" applyAlignment="1">
      <alignment horizontal="center"/>
      <protection/>
    </xf>
    <xf numFmtId="0" fontId="4" fillId="3" borderId="91" xfId="20" applyFont="1" applyFill="1" applyBorder="1" applyAlignment="1">
      <alignment horizontal="right" vertical="center"/>
      <protection/>
    </xf>
    <xf numFmtId="0" fontId="4" fillId="3" borderId="75" xfId="20" applyFont="1" applyFill="1" applyBorder="1" applyAlignment="1">
      <alignment horizontal="right" vertical="center"/>
      <protection/>
    </xf>
    <xf numFmtId="0" fontId="4" fillId="3" borderId="76" xfId="20" applyFont="1" applyFill="1" applyBorder="1" applyAlignment="1">
      <alignment horizontal="right" vertical="center"/>
      <protection/>
    </xf>
    <xf numFmtId="0" fontId="11" fillId="0" borderId="92" xfId="20" applyFont="1" applyBorder="1" applyAlignment="1">
      <alignment horizontal="center" vertical="center" wrapText="1"/>
      <protection/>
    </xf>
    <xf numFmtId="0" fontId="11" fillId="0" borderId="93" xfId="20" applyFont="1" applyBorder="1" applyAlignment="1">
      <alignment horizontal="center" vertical="center" wrapText="1"/>
      <protection/>
    </xf>
    <xf numFmtId="0" fontId="29" fillId="3" borderId="74" xfId="20" applyFont="1" applyFill="1" applyBorder="1" applyAlignment="1">
      <alignment horizontal="center" vertical="top" wrapText="1"/>
      <protection/>
    </xf>
    <xf numFmtId="0" fontId="29" fillId="3" borderId="75" xfId="20" applyFont="1" applyFill="1" applyBorder="1" applyAlignment="1">
      <alignment horizontal="center" vertical="top" wrapText="1"/>
      <protection/>
    </xf>
    <xf numFmtId="0" fontId="29" fillId="3" borderId="76" xfId="20" applyFont="1" applyFill="1" applyBorder="1" applyAlignment="1">
      <alignment horizontal="center" vertical="top" wrapText="1"/>
      <protection/>
    </xf>
    <xf numFmtId="0" fontId="11" fillId="0" borderId="70" xfId="20" applyFont="1" applyBorder="1" applyAlignment="1">
      <alignment horizontal="center" vertical="top" wrapText="1"/>
      <protection/>
    </xf>
    <xf numFmtId="0" fontId="11" fillId="0" borderId="71" xfId="20" applyFont="1" applyBorder="1" applyAlignment="1">
      <alignment horizontal="center" vertical="top" wrapText="1"/>
      <protection/>
    </xf>
    <xf numFmtId="0" fontId="32" fillId="0" borderId="16" xfId="20" applyFont="1" applyBorder="1" applyAlignment="1">
      <alignment horizontal="center" vertical="center" wrapText="1"/>
      <protection/>
    </xf>
    <xf numFmtId="0" fontId="32" fillId="0" borderId="22" xfId="20" applyFont="1" applyBorder="1" applyAlignment="1">
      <alignment horizontal="center" vertical="center" wrapText="1"/>
      <protection/>
    </xf>
    <xf numFmtId="0" fontId="22" fillId="0" borderId="16" xfId="19" applyFont="1" applyBorder="1" applyAlignment="1">
      <alignment horizontal="center" vertical="center" textRotation="45" wrapText="1"/>
      <protection/>
    </xf>
    <xf numFmtId="0" fontId="22" fillId="0" borderId="20" xfId="19" applyFont="1" applyBorder="1" applyAlignment="1">
      <alignment horizontal="center" vertical="center" textRotation="45" wrapText="1"/>
      <protection/>
    </xf>
    <xf numFmtId="0" fontId="22" fillId="0" borderId="13" xfId="19" applyFont="1" applyBorder="1" applyAlignment="1">
      <alignment horizontal="center" vertical="center" textRotation="45" wrapText="1"/>
      <protection/>
    </xf>
    <xf numFmtId="0" fontId="22" fillId="0" borderId="0" xfId="19" applyFont="1" applyBorder="1" applyAlignment="1">
      <alignment horizontal="center" vertical="center" textRotation="45" wrapText="1"/>
      <protection/>
    </xf>
    <xf numFmtId="0" fontId="20" fillId="0" borderId="18" xfId="19" applyFont="1" applyBorder="1" applyAlignment="1">
      <alignment horizontal="right" vertical="center" wrapText="1"/>
      <protection/>
    </xf>
    <xf numFmtId="0" fontId="18" fillId="5" borderId="11" xfId="19" applyFont="1" applyFill="1" applyBorder="1" applyAlignment="1">
      <alignment horizontal="center" vertical="center" wrapText="1"/>
      <protection/>
    </xf>
    <xf numFmtId="0" fontId="18" fillId="5" borderId="7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21" fillId="0" borderId="21" xfId="19" applyFont="1" applyBorder="1" applyAlignment="1">
      <alignment horizontal="center" vertical="center" wrapText="1"/>
      <protection/>
    </xf>
    <xf numFmtId="0" fontId="21" fillId="0" borderId="14" xfId="19" applyFont="1" applyBorder="1" applyAlignment="1">
      <alignment horizontal="center" vertical="center" wrapText="1"/>
      <protection/>
    </xf>
    <xf numFmtId="0" fontId="25" fillId="0" borderId="21" xfId="19" applyFont="1" applyBorder="1" applyAlignment="1">
      <alignment horizontal="center" vertical="center" wrapText="1"/>
      <protection/>
    </xf>
    <xf numFmtId="0" fontId="25" fillId="0" borderId="14" xfId="19" applyFont="1" applyBorder="1" applyAlignment="1">
      <alignment horizontal="center" vertical="center" wrapText="1"/>
      <protection/>
    </xf>
    <xf numFmtId="0" fontId="22" fillId="0" borderId="13" xfId="19" applyFont="1" applyBorder="1" applyAlignment="1">
      <alignment horizontal="center" vertical="center" textRotation="45"/>
      <protection/>
    </xf>
    <xf numFmtId="0" fontId="22" fillId="0" borderId="0" xfId="19" applyFont="1" applyBorder="1" applyAlignment="1">
      <alignment horizontal="center" vertical="center" textRotation="45"/>
      <protection/>
    </xf>
    <xf numFmtId="0" fontId="22" fillId="0" borderId="19" xfId="19" applyFont="1" applyBorder="1" applyAlignment="1">
      <alignment horizontal="center" vertical="center" textRotation="45"/>
      <protection/>
    </xf>
    <xf numFmtId="0" fontId="22" fillId="0" borderId="12" xfId="19" applyFont="1" applyBorder="1" applyAlignment="1">
      <alignment horizontal="center" vertical="center" textRotation="45"/>
      <protection/>
    </xf>
    <xf numFmtId="0" fontId="20" fillId="0" borderId="18" xfId="19" applyFont="1" applyBorder="1" applyAlignment="1">
      <alignment horizontal="center" vertical="center" wrapText="1"/>
      <protection/>
    </xf>
    <xf numFmtId="0" fontId="20" fillId="0" borderId="14" xfId="19" applyFont="1" applyBorder="1" applyAlignment="1">
      <alignment horizontal="center" vertical="center" wrapText="1"/>
      <protection/>
    </xf>
    <xf numFmtId="0" fontId="19" fillId="0" borderId="21" xfId="19" applyFont="1" applyBorder="1" applyAlignment="1">
      <alignment horizontal="center" vertical="center" wrapText="1"/>
      <protection/>
    </xf>
    <xf numFmtId="0" fontId="19" fillId="0" borderId="18" xfId="19" applyFont="1" applyBorder="1" applyAlignment="1">
      <alignment horizontal="center" vertical="center" wrapText="1"/>
      <protection/>
    </xf>
    <xf numFmtId="0" fontId="19" fillId="0" borderId="14" xfId="19" applyFont="1" applyBorder="1" applyAlignment="1">
      <alignment horizontal="center" vertical="center" wrapText="1"/>
      <protection/>
    </xf>
    <xf numFmtId="0" fontId="20" fillId="0" borderId="18" xfId="21" applyFont="1" applyBorder="1" applyAlignment="1">
      <alignment horizontal="right" vertical="center" wrapText="1"/>
      <protection/>
    </xf>
    <xf numFmtId="0" fontId="20" fillId="0" borderId="14" xfId="21" applyFont="1" applyBorder="1" applyAlignment="1">
      <alignment horizontal="right" vertical="center" wrapText="1"/>
      <protection/>
    </xf>
    <xf numFmtId="0" fontId="25" fillId="0" borderId="18" xfId="19" applyFont="1" applyBorder="1" applyAlignment="1">
      <alignment horizontal="center" vertical="center" wrapText="1"/>
      <protection/>
    </xf>
    <xf numFmtId="0" fontId="15" fillId="0" borderId="12" xfId="19" applyFont="1" applyBorder="1" applyAlignment="1">
      <alignment horizontal="center" vertical="center" wrapText="1"/>
      <protection/>
    </xf>
    <xf numFmtId="0" fontId="18" fillId="0" borderId="16" xfId="19" applyFont="1" applyBorder="1" applyAlignment="1">
      <alignment horizontal="center" vertical="center" wrapText="1"/>
      <protection/>
    </xf>
    <xf numFmtId="0" fontId="18" fillId="0" borderId="19" xfId="19" applyFont="1" applyBorder="1" applyAlignment="1">
      <alignment horizontal="center" vertical="center" wrapText="1"/>
      <protection/>
    </xf>
    <xf numFmtId="49" fontId="22" fillId="0" borderId="13" xfId="19" applyNumberFormat="1" applyFont="1" applyBorder="1" applyAlignment="1">
      <alignment horizontal="center" vertical="center" wrapText="1"/>
      <protection/>
    </xf>
    <xf numFmtId="49" fontId="22" fillId="0" borderId="0" xfId="19" applyNumberFormat="1" applyFont="1" applyBorder="1" applyAlignment="1">
      <alignment horizontal="center" vertical="center" wrapText="1"/>
      <protection/>
    </xf>
    <xf numFmtId="49" fontId="22" fillId="0" borderId="19" xfId="19" applyNumberFormat="1" applyFont="1" applyBorder="1" applyAlignment="1">
      <alignment horizontal="center" vertical="center" wrapText="1"/>
      <protection/>
    </xf>
    <xf numFmtId="49" fontId="22" fillId="0" borderId="12" xfId="19" applyNumberFormat="1" applyFont="1" applyBorder="1" applyAlignment="1">
      <alignment horizontal="center" vertical="center" wrapText="1"/>
      <protection/>
    </xf>
    <xf numFmtId="0" fontId="20" fillId="0" borderId="48" xfId="21" applyFont="1" applyBorder="1" applyAlignment="1">
      <alignment horizontal="right" vertical="center" wrapText="1"/>
      <protection/>
    </xf>
    <xf numFmtId="0" fontId="22" fillId="0" borderId="16" xfId="19" applyFont="1" applyBorder="1" applyAlignment="1">
      <alignment horizontal="center" vertical="center" textRotation="45"/>
      <protection/>
    </xf>
    <xf numFmtId="0" fontId="22" fillId="0" borderId="20" xfId="19" applyFont="1" applyBorder="1" applyAlignment="1">
      <alignment horizontal="center" vertical="center" textRotation="45"/>
      <protection/>
    </xf>
    <xf numFmtId="0" fontId="20" fillId="0" borderId="21" xfId="19" applyFont="1" applyBorder="1" applyAlignment="1">
      <alignment horizontal="center" vertical="center" wrapText="1"/>
      <protection/>
    </xf>
    <xf numFmtId="0" fontId="26" fillId="0" borderId="21" xfId="19" applyFont="1" applyFill="1" applyBorder="1" applyAlignment="1">
      <alignment horizontal="center" vertical="center" wrapText="1"/>
      <protection/>
    </xf>
    <xf numFmtId="0" fontId="26" fillId="0" borderId="14" xfId="19" applyFont="1" applyFill="1" applyBorder="1" applyAlignment="1">
      <alignment horizontal="center" vertical="center" wrapText="1"/>
      <protection/>
    </xf>
    <xf numFmtId="0" fontId="22" fillId="0" borderId="22" xfId="19" applyFont="1" applyBorder="1" applyAlignment="1">
      <alignment horizontal="center" vertical="center" textRotation="45"/>
      <protection/>
    </xf>
    <xf numFmtId="0" fontId="22" fillId="0" borderId="17" xfId="19" applyFont="1" applyBorder="1" applyAlignment="1">
      <alignment horizontal="center" vertical="center" textRotation="45"/>
      <protection/>
    </xf>
    <xf numFmtId="0" fontId="22" fillId="0" borderId="15" xfId="19" applyFont="1" applyBorder="1" applyAlignment="1">
      <alignment horizontal="center" vertical="center" textRotation="45"/>
      <protection/>
    </xf>
    <xf numFmtId="0" fontId="22" fillId="0" borderId="13" xfId="19" applyFont="1" applyBorder="1" applyAlignment="1">
      <alignment horizontal="center" vertical="center"/>
      <protection/>
    </xf>
    <xf numFmtId="0" fontId="22" fillId="0" borderId="0" xfId="19" applyFont="1" applyBorder="1" applyAlignment="1">
      <alignment horizontal="center" vertical="center"/>
      <protection/>
    </xf>
    <xf numFmtId="0" fontId="22" fillId="0" borderId="19" xfId="19" applyFont="1" applyBorder="1" applyAlignment="1">
      <alignment horizontal="center" vertical="center"/>
      <protection/>
    </xf>
    <xf numFmtId="0" fontId="22" fillId="0" borderId="12" xfId="19" applyFont="1" applyBorder="1" applyAlignment="1">
      <alignment horizontal="center" vertical="center"/>
      <protection/>
    </xf>
    <xf numFmtId="0" fontId="22" fillId="0" borderId="16" xfId="19" applyFont="1" applyBorder="1" applyAlignment="1">
      <alignment horizontal="center" vertical="center" wrapText="1"/>
      <protection/>
    </xf>
    <xf numFmtId="0" fontId="22" fillId="0" borderId="20" xfId="19" applyFont="1" applyBorder="1" applyAlignment="1">
      <alignment horizontal="center" vertical="center" wrapText="1"/>
      <protection/>
    </xf>
    <xf numFmtId="0" fontId="22" fillId="0" borderId="13" xfId="19" applyFont="1" applyBorder="1" applyAlignment="1">
      <alignment horizontal="center" vertical="center" wrapText="1"/>
      <protection/>
    </xf>
    <xf numFmtId="0" fontId="22" fillId="0" borderId="0" xfId="19" applyFont="1" applyBorder="1" applyAlignment="1">
      <alignment horizontal="center" vertical="center" wrapText="1"/>
      <protection/>
    </xf>
    <xf numFmtId="0" fontId="24" fillId="0" borderId="21" xfId="19" applyFont="1" applyBorder="1" applyAlignment="1">
      <alignment horizontal="center" vertical="center" wrapText="1"/>
      <protection/>
    </xf>
    <xf numFmtId="0" fontId="24" fillId="0" borderId="18" xfId="19" applyFont="1" applyBorder="1" applyAlignment="1">
      <alignment horizontal="center" vertical="center" wrapText="1"/>
      <protection/>
    </xf>
    <xf numFmtId="0" fontId="24" fillId="0" borderId="14" xfId="19" applyFont="1" applyBorder="1" applyAlignment="1">
      <alignment horizontal="center" vertical="center" wrapText="1"/>
      <protection/>
    </xf>
    <xf numFmtId="0" fontId="20" fillId="0" borderId="14" xfId="19" applyFont="1" applyBorder="1" applyAlignment="1">
      <alignment horizontal="right" vertical="center" wrapText="1"/>
      <protection/>
    </xf>
    <xf numFmtId="0" fontId="22" fillId="0" borderId="19" xfId="19" applyFont="1" applyBorder="1" applyAlignment="1">
      <alignment horizontal="center" vertical="center" textRotation="45" wrapText="1"/>
      <protection/>
    </xf>
    <xf numFmtId="0" fontId="22" fillId="0" borderId="12" xfId="19" applyFont="1" applyBorder="1" applyAlignment="1">
      <alignment horizontal="center" vertical="center" textRotation="45" wrapText="1"/>
      <protection/>
    </xf>
    <xf numFmtId="0" fontId="17" fillId="0" borderId="4" xfId="19" applyFont="1" applyBorder="1" applyAlignment="1">
      <alignment horizontal="center" vertical="center" wrapText="1"/>
      <protection/>
    </xf>
    <xf numFmtId="49" fontId="24" fillId="0" borderId="6" xfId="19" applyNumberFormat="1" applyFont="1" applyBorder="1" applyAlignment="1">
      <alignment horizontal="center" vertical="center"/>
      <protection/>
    </xf>
    <xf numFmtId="49" fontId="25" fillId="0" borderId="21" xfId="19" applyNumberFormat="1" applyFont="1" applyBorder="1" applyAlignment="1">
      <alignment horizontal="center" vertical="center" wrapText="1"/>
      <protection/>
    </xf>
    <xf numFmtId="49" fontId="25" fillId="0" borderId="14" xfId="19" applyNumberFormat="1" applyFont="1" applyBorder="1" applyAlignment="1">
      <alignment horizontal="center" vertical="center" wrapText="1"/>
      <protection/>
    </xf>
    <xf numFmtId="0" fontId="22" fillId="0" borderId="19" xfId="19" applyFont="1" applyBorder="1" applyAlignment="1">
      <alignment horizontal="center" vertical="center" wrapText="1"/>
      <protection/>
    </xf>
    <xf numFmtId="0" fontId="22" fillId="0" borderId="12" xfId="19" applyFont="1" applyBorder="1" applyAlignment="1">
      <alignment horizontal="center" vertical="center" wrapText="1"/>
      <protection/>
    </xf>
    <xf numFmtId="0" fontId="20" fillId="0" borderId="20" xfId="19" applyFont="1" applyBorder="1" applyAlignment="1">
      <alignment horizontal="right" vertical="center" wrapText="1"/>
      <protection/>
    </xf>
    <xf numFmtId="0" fontId="22" fillId="0" borderId="13" xfId="19" applyFont="1" applyBorder="1" applyAlignment="1">
      <alignment horizontal="center" vertical="center" textRotation="38"/>
      <protection/>
    </xf>
    <xf numFmtId="0" fontId="22" fillId="0" borderId="0" xfId="19" applyFont="1" applyBorder="1" applyAlignment="1">
      <alignment horizontal="center" vertical="center" textRotation="38"/>
      <protection/>
    </xf>
    <xf numFmtId="0" fontId="22" fillId="0" borderId="19" xfId="19" applyFont="1" applyBorder="1" applyAlignment="1">
      <alignment horizontal="center" vertical="center" textRotation="38"/>
      <protection/>
    </xf>
    <xf numFmtId="0" fontId="22" fillId="0" borderId="12" xfId="19" applyFont="1" applyBorder="1" applyAlignment="1">
      <alignment horizontal="center" vertical="center" textRotation="38"/>
      <protection/>
    </xf>
    <xf numFmtId="49" fontId="22" fillId="0" borderId="16" xfId="19" applyNumberFormat="1" applyFont="1" applyBorder="1" applyAlignment="1">
      <alignment horizontal="center" vertical="center" textRotation="39"/>
      <protection/>
    </xf>
    <xf numFmtId="49" fontId="22" fillId="0" borderId="22" xfId="19" applyNumberFormat="1" applyFont="1" applyBorder="1" applyAlignment="1">
      <alignment horizontal="center" vertical="center" textRotation="39"/>
      <protection/>
    </xf>
    <xf numFmtId="49" fontId="22" fillId="0" borderId="19" xfId="19" applyNumberFormat="1" applyFont="1" applyBorder="1" applyAlignment="1">
      <alignment horizontal="center" vertical="center" textRotation="39"/>
      <protection/>
    </xf>
    <xf numFmtId="49" fontId="22" fillId="0" borderId="15" xfId="19" applyNumberFormat="1" applyFont="1" applyBorder="1" applyAlignment="1">
      <alignment horizontal="center" vertical="center" textRotation="39"/>
      <protection/>
    </xf>
    <xf numFmtId="0" fontId="22" fillId="0" borderId="21" xfId="19" applyFont="1" applyBorder="1" applyAlignment="1">
      <alignment horizontal="center" vertical="center"/>
      <protection/>
    </xf>
    <xf numFmtId="0" fontId="22" fillId="0" borderId="18" xfId="19" applyFont="1" applyBorder="1" applyAlignment="1">
      <alignment horizontal="center" vertical="center"/>
      <protection/>
    </xf>
    <xf numFmtId="0" fontId="22" fillId="0" borderId="15" xfId="19" applyFont="1" applyBorder="1" applyAlignment="1">
      <alignment horizontal="center" vertical="center"/>
      <protection/>
    </xf>
    <xf numFmtId="49" fontId="22" fillId="0" borderId="13" xfId="19" applyNumberFormat="1" applyFont="1" applyBorder="1" applyAlignment="1">
      <alignment horizontal="center" vertical="center"/>
      <protection/>
    </xf>
    <xf numFmtId="49" fontId="22" fillId="0" borderId="0" xfId="19" applyNumberFormat="1" applyFont="1" applyBorder="1" applyAlignment="1">
      <alignment horizontal="center" vertical="center"/>
      <protection/>
    </xf>
    <xf numFmtId="49" fontId="22" fillId="0" borderId="19" xfId="19" applyNumberFormat="1" applyFont="1" applyBorder="1" applyAlignment="1">
      <alignment horizontal="center" vertical="center"/>
      <protection/>
    </xf>
    <xf numFmtId="49" fontId="22" fillId="0" borderId="12" xfId="19" applyNumberFormat="1" applyFont="1" applyBorder="1" applyAlignment="1">
      <alignment horizontal="center" vertical="center"/>
      <protection/>
    </xf>
    <xf numFmtId="0" fontId="22" fillId="0" borderId="13" xfId="19" applyFont="1" applyBorder="1" applyAlignment="1">
      <alignment horizontal="center" vertical="top" textRotation="45" wrapText="1"/>
      <protection/>
    </xf>
    <xf numFmtId="0" fontId="22" fillId="0" borderId="17" xfId="19" applyFont="1" applyBorder="1" applyAlignment="1">
      <alignment horizontal="center" vertical="top" textRotation="45" wrapText="1"/>
      <protection/>
    </xf>
    <xf numFmtId="0" fontId="22" fillId="0" borderId="19" xfId="19" applyFont="1" applyBorder="1" applyAlignment="1">
      <alignment horizontal="center" vertical="top" textRotation="45" wrapText="1"/>
      <protection/>
    </xf>
    <xf numFmtId="0" fontId="22" fillId="0" borderId="15" xfId="19" applyFont="1" applyBorder="1" applyAlignment="1">
      <alignment horizontal="center" vertical="top" textRotation="45" wrapText="1"/>
      <protection/>
    </xf>
    <xf numFmtId="0" fontId="18" fillId="0" borderId="6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/>
      <protection/>
    </xf>
    <xf numFmtId="0" fontId="17" fillId="0" borderId="7" xfId="19" applyFont="1" applyBorder="1" applyAlignment="1">
      <alignment horizontal="center" vertical="center"/>
      <protection/>
    </xf>
    <xf numFmtId="0" fontId="18" fillId="0" borderId="11" xfId="19" applyFont="1" applyBorder="1" applyAlignment="1">
      <alignment horizontal="center" vertical="center"/>
      <protection/>
    </xf>
    <xf numFmtId="0" fontId="18" fillId="0" borderId="7" xfId="19" applyFont="1" applyBorder="1" applyAlignment="1">
      <alignment horizontal="center" vertical="center"/>
      <protection/>
    </xf>
    <xf numFmtId="0" fontId="18" fillId="0" borderId="21" xfId="19" applyFont="1" applyBorder="1" applyAlignment="1">
      <alignment horizontal="center" vertical="center" wrapText="1"/>
      <protection/>
    </xf>
    <xf numFmtId="0" fontId="18" fillId="0" borderId="18" xfId="19" applyFont="1" applyBorder="1" applyAlignment="1">
      <alignment horizontal="center" vertical="center" wrapText="1"/>
      <protection/>
    </xf>
    <xf numFmtId="0" fontId="18" fillId="0" borderId="14" xfId="19" applyFont="1" applyBorder="1" applyAlignment="1">
      <alignment horizontal="center" vertical="center" wrapText="1"/>
      <protection/>
    </xf>
    <xf numFmtId="0" fontId="22" fillId="0" borderId="16" xfId="19" applyFont="1" applyBorder="1" applyAlignment="1">
      <alignment horizontal="center" vertical="center" textRotation="42"/>
      <protection/>
    </xf>
    <xf numFmtId="0" fontId="22" fillId="0" borderId="22" xfId="19" applyFont="1" applyBorder="1" applyAlignment="1">
      <alignment horizontal="center" vertical="center" textRotation="42"/>
      <protection/>
    </xf>
    <xf numFmtId="0" fontId="22" fillId="0" borderId="19" xfId="19" applyFont="1" applyBorder="1" applyAlignment="1">
      <alignment horizontal="center" vertical="center" textRotation="42"/>
      <protection/>
    </xf>
    <xf numFmtId="0" fontId="22" fillId="0" borderId="15" xfId="19" applyFont="1" applyBorder="1" applyAlignment="1">
      <alignment horizontal="center" vertical="center" textRotation="42"/>
      <protection/>
    </xf>
    <xf numFmtId="0" fontId="22" fillId="0" borderId="16" xfId="21" applyFont="1" applyBorder="1" applyAlignment="1">
      <alignment horizontal="center" vertical="center"/>
      <protection/>
    </xf>
    <xf numFmtId="0" fontId="22" fillId="0" borderId="20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19" xfId="21" applyFont="1" applyBorder="1" applyAlignment="1">
      <alignment horizontal="center" vertical="center"/>
      <protection/>
    </xf>
    <xf numFmtId="0" fontId="22" fillId="0" borderId="12" xfId="21" applyFont="1" applyBorder="1" applyAlignment="1">
      <alignment horizontal="center" vertical="center"/>
      <protection/>
    </xf>
    <xf numFmtId="0" fontId="22" fillId="0" borderId="17" xfId="21" applyFont="1" applyBorder="1" applyAlignment="1">
      <alignment horizontal="center" vertical="center"/>
      <protection/>
    </xf>
    <xf numFmtId="0" fontId="22" fillId="0" borderId="15" xfId="21" applyFont="1" applyBorder="1" applyAlignment="1">
      <alignment horizontal="center" vertical="center"/>
      <protection/>
    </xf>
    <xf numFmtId="0" fontId="17" fillId="5" borderId="11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>
      <alignment horizontal="center" vertical="center"/>
      <protection/>
    </xf>
    <xf numFmtId="0" fontId="20" fillId="0" borderId="0" xfId="19" applyFont="1" applyBorder="1" applyAlignment="1">
      <alignment horizontal="right" vertical="center" wrapText="1"/>
      <protection/>
    </xf>
    <xf numFmtId="0" fontId="18" fillId="5" borderId="11" xfId="19" applyFont="1" applyFill="1" applyBorder="1" applyAlignment="1">
      <alignment horizontal="center" vertical="center"/>
      <protection/>
    </xf>
    <xf numFmtId="0" fontId="18" fillId="5" borderId="7" xfId="19" applyFont="1" applyFill="1" applyBorder="1" applyAlignment="1">
      <alignment horizontal="center" vertical="center"/>
      <protection/>
    </xf>
    <xf numFmtId="0" fontId="19" fillId="0" borderId="21" xfId="19" applyFont="1" applyBorder="1" applyAlignment="1">
      <alignment horizontal="center" vertical="center"/>
      <protection/>
    </xf>
    <xf numFmtId="0" fontId="19" fillId="0" borderId="18" xfId="19" applyFont="1" applyBorder="1" applyAlignment="1">
      <alignment horizontal="center" vertical="center"/>
      <protection/>
    </xf>
    <xf numFmtId="0" fontId="19" fillId="0" borderId="14" xfId="19" applyFont="1" applyBorder="1" applyAlignment="1">
      <alignment horizontal="center" vertical="center"/>
      <protection/>
    </xf>
    <xf numFmtId="0" fontId="20" fillId="0" borderId="49" xfId="19" applyFont="1" applyBorder="1" applyAlignment="1">
      <alignment horizontal="right" vertical="center" wrapText="1"/>
      <protection/>
    </xf>
    <xf numFmtId="0" fontId="20" fillId="0" borderId="12" xfId="19" applyFont="1" applyBorder="1" applyAlignment="1">
      <alignment horizontal="right" vertical="center" wrapText="1"/>
      <protection/>
    </xf>
    <xf numFmtId="0" fontId="21" fillId="0" borderId="21" xfId="19" applyFont="1" applyBorder="1" applyAlignment="1">
      <alignment horizontal="center" vertical="center"/>
      <protection/>
    </xf>
    <xf numFmtId="0" fontId="21" fillId="0" borderId="14" xfId="19" applyFont="1" applyBorder="1" applyAlignment="1">
      <alignment horizontal="center" vertical="center"/>
      <protection/>
    </xf>
    <xf numFmtId="49" fontId="22" fillId="0" borderId="19" xfId="19" applyNumberFormat="1" applyFont="1" applyBorder="1" applyAlignment="1">
      <alignment horizontal="center"/>
      <protection/>
    </xf>
    <xf numFmtId="49" fontId="22" fillId="0" borderId="15" xfId="19" applyNumberFormat="1" applyFont="1" applyBorder="1" applyAlignment="1">
      <alignment horizontal="center"/>
      <protection/>
    </xf>
    <xf numFmtId="0" fontId="20" fillId="0" borderId="48" xfId="19" applyFont="1" applyBorder="1" applyAlignment="1">
      <alignment horizontal="right" vertical="center" wrapText="1"/>
      <protection/>
    </xf>
    <xf numFmtId="0" fontId="21" fillId="0" borderId="6" xfId="19" applyFont="1" applyBorder="1" applyAlignment="1">
      <alignment horizontal="center" vertical="center" wrapText="1"/>
      <protection/>
    </xf>
    <xf numFmtId="49" fontId="22" fillId="0" borderId="16" xfId="19" applyNumberFormat="1" applyFont="1" applyBorder="1" applyAlignment="1">
      <alignment horizontal="center" vertical="center" textRotation="45"/>
      <protection/>
    </xf>
    <xf numFmtId="49" fontId="22" fillId="0" borderId="20" xfId="19" applyNumberFormat="1" applyFont="1" applyBorder="1" applyAlignment="1">
      <alignment horizontal="center" vertical="center" textRotation="45"/>
      <protection/>
    </xf>
    <xf numFmtId="49" fontId="22" fillId="0" borderId="13" xfId="19" applyNumberFormat="1" applyFont="1" applyBorder="1" applyAlignment="1">
      <alignment horizontal="center" vertical="center" textRotation="45"/>
      <protection/>
    </xf>
    <xf numFmtId="49" fontId="22" fillId="0" borderId="0" xfId="19" applyNumberFormat="1" applyFont="1" applyBorder="1" applyAlignment="1">
      <alignment horizontal="center" vertical="center" textRotation="45"/>
      <protection/>
    </xf>
    <xf numFmtId="0" fontId="15" fillId="0" borderId="0" xfId="19" applyFont="1" applyAlignment="1">
      <alignment horizontal="center" vertical="center"/>
      <protection/>
    </xf>
    <xf numFmtId="0" fontId="19" fillId="0" borderId="0" xfId="19" applyFont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22" fillId="0" borderId="17" xfId="19" applyFont="1" applyBorder="1" applyAlignment="1">
      <alignment horizontal="center" vertical="center"/>
      <protection/>
    </xf>
    <xf numFmtId="0" fontId="22" fillId="0" borderId="21" xfId="19" applyFont="1" applyBorder="1" applyAlignment="1">
      <alignment horizontal="center" vertical="center" wrapText="1"/>
      <protection/>
    </xf>
    <xf numFmtId="0" fontId="22" fillId="0" borderId="14" xfId="19" applyFont="1" applyBorder="1" applyAlignment="1">
      <alignment horizontal="center" vertical="center" wrapText="1"/>
      <protection/>
    </xf>
    <xf numFmtId="0" fontId="22" fillId="0" borderId="19" xfId="19" applyFont="1" applyBorder="1" applyAlignment="1">
      <alignment horizontal="center" vertical="center" textRotation="4"/>
      <protection/>
    </xf>
    <xf numFmtId="0" fontId="22" fillId="0" borderId="12" xfId="19" applyFont="1" applyBorder="1" applyAlignment="1">
      <alignment horizontal="center" vertical="center" textRotation="4"/>
      <protection/>
    </xf>
    <xf numFmtId="49" fontId="22" fillId="0" borderId="17" xfId="19" applyNumberFormat="1" applyFont="1" applyBorder="1" applyAlignment="1">
      <alignment horizontal="center" vertical="center" textRotation="45"/>
      <protection/>
    </xf>
    <xf numFmtId="49" fontId="22" fillId="0" borderId="19" xfId="19" applyNumberFormat="1" applyFont="1" applyBorder="1" applyAlignment="1">
      <alignment horizontal="center" vertical="center" textRotation="45"/>
      <protection/>
    </xf>
    <xf numFmtId="49" fontId="22" fillId="0" borderId="15" xfId="19" applyNumberFormat="1" applyFont="1" applyBorder="1" applyAlignment="1">
      <alignment horizontal="center" vertical="center" textRotation="45"/>
      <protection/>
    </xf>
    <xf numFmtId="0" fontId="22" fillId="0" borderId="19" xfId="19" applyFont="1" applyBorder="1" applyAlignment="1">
      <alignment horizontal="center"/>
      <protection/>
    </xf>
    <xf numFmtId="0" fontId="22" fillId="0" borderId="15" xfId="19" applyFont="1" applyBorder="1" applyAlignment="1">
      <alignment horizontal="center"/>
      <protection/>
    </xf>
    <xf numFmtId="49" fontId="22" fillId="0" borderId="13" xfId="19" applyNumberFormat="1" applyFont="1" applyBorder="1" applyAlignment="1">
      <alignment horizontal="center" vertical="center" textRotation="75"/>
      <protection/>
    </xf>
    <xf numFmtId="49" fontId="22" fillId="0" borderId="0" xfId="19" applyNumberFormat="1" applyFont="1" applyBorder="1" applyAlignment="1">
      <alignment horizontal="center" vertical="center" textRotation="75"/>
      <protection/>
    </xf>
    <xf numFmtId="49" fontId="22" fillId="0" borderId="19" xfId="19" applyNumberFormat="1" applyFont="1" applyBorder="1" applyAlignment="1">
      <alignment horizontal="center" vertical="center" textRotation="75"/>
      <protection/>
    </xf>
    <xf numFmtId="49" fontId="22" fillId="0" borderId="12" xfId="19" applyNumberFormat="1" applyFont="1" applyBorder="1" applyAlignment="1">
      <alignment horizontal="center" vertical="center" textRotation="75"/>
      <protection/>
    </xf>
    <xf numFmtId="49" fontId="28" fillId="0" borderId="13" xfId="19" applyNumberFormat="1" applyFont="1" applyBorder="1" applyAlignment="1">
      <alignment horizontal="center" vertical="center" textRotation="45"/>
      <protection/>
    </xf>
    <xf numFmtId="49" fontId="28" fillId="0" borderId="0" xfId="19" applyNumberFormat="1" applyFont="1" applyBorder="1" applyAlignment="1">
      <alignment horizontal="center" vertical="center" textRotation="45"/>
      <protection/>
    </xf>
    <xf numFmtId="0" fontId="22" fillId="0" borderId="21" xfId="21" applyFont="1" applyBorder="1" applyAlignment="1">
      <alignment horizontal="center" vertical="center"/>
      <protection/>
    </xf>
    <xf numFmtId="0" fontId="22" fillId="0" borderId="14" xfId="21" applyFont="1" applyBorder="1" applyAlignment="1">
      <alignment horizontal="center" vertical="center"/>
      <protection/>
    </xf>
    <xf numFmtId="0" fontId="25" fillId="0" borderId="21" xfId="19" applyFont="1" applyBorder="1" applyAlignment="1">
      <alignment horizontal="center" vertical="center" wrapText="1"/>
      <protection/>
    </xf>
    <xf numFmtId="0" fontId="25" fillId="0" borderId="14" xfId="19" applyFont="1" applyBorder="1" applyAlignment="1">
      <alignment horizontal="center" vertical="center" wrapText="1"/>
      <protection/>
    </xf>
    <xf numFmtId="0" fontId="24" fillId="0" borderId="21" xfId="19" applyFont="1" applyBorder="1" applyAlignment="1">
      <alignment horizontal="center" vertical="center" wrapText="1"/>
      <protection/>
    </xf>
    <xf numFmtId="0" fontId="24" fillId="0" borderId="18" xfId="19" applyFont="1" applyBorder="1" applyAlignment="1">
      <alignment horizontal="center" vertical="center" wrapText="1"/>
      <protection/>
    </xf>
    <xf numFmtId="0" fontId="24" fillId="0" borderId="14" xfId="19" applyFont="1" applyBorder="1" applyAlignment="1">
      <alignment horizontal="center" vertical="center" wrapText="1"/>
      <protection/>
    </xf>
    <xf numFmtId="0" fontId="26" fillId="0" borderId="18" xfId="19" applyFont="1" applyFill="1" applyBorder="1" applyAlignment="1">
      <alignment horizontal="center" vertical="center" wrapText="1"/>
      <protection/>
    </xf>
    <xf numFmtId="0" fontId="34" fillId="0" borderId="13" xfId="19" applyFont="1" applyBorder="1" applyAlignment="1">
      <alignment horizontal="center" vertical="center" textRotation="90"/>
      <protection/>
    </xf>
    <xf numFmtId="0" fontId="34" fillId="0" borderId="0" xfId="19" applyFont="1" applyBorder="1" applyAlignment="1">
      <alignment horizontal="center" vertical="center" textRotation="90"/>
      <protection/>
    </xf>
    <xf numFmtId="0" fontId="34" fillId="0" borderId="19" xfId="19" applyFont="1" applyBorder="1" applyAlignment="1">
      <alignment horizontal="center" vertical="center" textRotation="90"/>
      <protection/>
    </xf>
    <xf numFmtId="0" fontId="34" fillId="0" borderId="12" xfId="19" applyFont="1" applyBorder="1" applyAlignment="1">
      <alignment horizontal="center" vertical="center" textRotation="90"/>
      <protection/>
    </xf>
    <xf numFmtId="0" fontId="22" fillId="0" borderId="16" xfId="19" applyFont="1" applyBorder="1" applyAlignment="1">
      <alignment horizontal="center" vertical="center" textRotation="3"/>
      <protection/>
    </xf>
    <xf numFmtId="0" fontId="22" fillId="0" borderId="20" xfId="19" applyFont="1" applyBorder="1" applyAlignment="1">
      <alignment horizontal="center" vertical="center" textRotation="3"/>
      <protection/>
    </xf>
    <xf numFmtId="0" fontId="22" fillId="0" borderId="19" xfId="19" applyFont="1" applyBorder="1" applyAlignment="1">
      <alignment horizontal="center" vertical="center" textRotation="3"/>
      <protection/>
    </xf>
    <xf numFmtId="0" fontId="22" fillId="0" borderId="12" xfId="19" applyFont="1" applyBorder="1" applyAlignment="1">
      <alignment horizontal="center" vertical="center" textRotation="3"/>
      <protection/>
    </xf>
    <xf numFmtId="0" fontId="20" fillId="0" borderId="15" xfId="19" applyFont="1" applyBorder="1" applyAlignment="1">
      <alignment horizontal="right" vertical="center" wrapText="1"/>
      <protection/>
    </xf>
    <xf numFmtId="0" fontId="8" fillId="5" borderId="80" xfId="0" applyFont="1" applyFill="1" applyBorder="1" applyAlignment="1">
      <alignment horizontal="center" vertical="center" wrapText="1"/>
    </xf>
    <xf numFmtId="0" fontId="8" fillId="5" borderId="8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horizontal="center" vertical="center"/>
    </xf>
    <xf numFmtId="0" fontId="8" fillId="5" borderId="80" xfId="0" applyFont="1" applyFill="1" applyBorder="1" applyAlignment="1">
      <alignment horizontal="center" vertical="center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4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/>
      <protection/>
    </xf>
    <xf numFmtId="0" fontId="12" fillId="0" borderId="91" xfId="0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0" fontId="12" fillId="0" borderId="76" xfId="0" applyFont="1" applyBorder="1" applyAlignment="1">
      <alignment horizontal="right" vertical="center"/>
    </xf>
    <xf numFmtId="0" fontId="12" fillId="0" borderId="0" xfId="18" applyFont="1" applyAlignment="1">
      <alignment horizontal="center" vertical="center" wrapText="1"/>
      <protection/>
    </xf>
    <xf numFmtId="0" fontId="14" fillId="0" borderId="21" xfId="18" applyFont="1" applyBorder="1" applyAlignment="1">
      <alignment horizontal="center" vertical="center"/>
      <protection/>
    </xf>
    <xf numFmtId="0" fontId="14" fillId="0" borderId="18" xfId="18" applyFont="1" applyBorder="1" applyAlignment="1">
      <alignment horizontal="center" vertical="center"/>
      <protection/>
    </xf>
    <xf numFmtId="0" fontId="8" fillId="5" borderId="11" xfId="18" applyFont="1" applyFill="1" applyBorder="1" applyAlignment="1">
      <alignment horizontal="center" vertical="center"/>
      <protection/>
    </xf>
    <xf numFmtId="0" fontId="8" fillId="5" borderId="4" xfId="18" applyFont="1" applyFill="1" applyBorder="1" applyAlignment="1">
      <alignment horizontal="center" vertical="center"/>
      <protection/>
    </xf>
    <xf numFmtId="0" fontId="8" fillId="5" borderId="7" xfId="18" applyFont="1" applyFill="1" applyBorder="1" applyAlignment="1">
      <alignment horizontal="center" vertical="center"/>
      <protection/>
    </xf>
    <xf numFmtId="0" fontId="8" fillId="5" borderId="6" xfId="18" applyFont="1" applyFill="1" applyBorder="1" applyAlignment="1">
      <alignment horizontal="center" vertical="center" wrapText="1"/>
      <protection/>
    </xf>
    <xf numFmtId="0" fontId="8" fillId="5" borderId="6" xfId="18" applyFont="1" applyFill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01zmiana_budz_U30" xfId="18"/>
    <cellStyle name="Normalny_Budżet 2008" xfId="19"/>
    <cellStyle name="Normalny_Budżet 2008-U XXI_102" xfId="20"/>
    <cellStyle name="Normalny_UG_projekt_2009" xfId="21"/>
    <cellStyle name="Normalny_Zarz60_Zał1_Projekt załączników2007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bip\Documents%20and%20Settings\user\Moje%20dokumenty\rok_2009\Projekt%202009%20Zarz\uk&#322;%20wykonawczy_Projekt%20za&#322;&#261;cznik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UG_XI"/>
      <sheetName val="szkoły_XI"/>
      <sheetName val="gops_XI"/>
      <sheetName val="3 (2)"/>
      <sheetName val="zespół szkół"/>
      <sheetName val="gops_X"/>
      <sheetName val="szkoły_X"/>
      <sheetName val="UG_X"/>
    </sheetNames>
    <sheetDataSet>
      <sheetData sheetId="16">
        <row r="5">
          <cell r="Q5">
            <v>675143</v>
          </cell>
          <cell r="R5">
            <v>1525089</v>
          </cell>
        </row>
        <row r="7">
          <cell r="G7">
            <v>3761257</v>
          </cell>
        </row>
        <row r="10">
          <cell r="Q10">
            <v>31443</v>
          </cell>
          <cell r="R10">
            <v>65990</v>
          </cell>
        </row>
        <row r="11">
          <cell r="Q11">
            <v>427682</v>
          </cell>
          <cell r="R11">
            <v>957746</v>
          </cell>
        </row>
        <row r="12">
          <cell r="Q12">
            <v>32216</v>
          </cell>
          <cell r="R12">
            <v>76553</v>
          </cell>
        </row>
        <row r="13">
          <cell r="Q13">
            <v>74820</v>
          </cell>
          <cell r="R13">
            <v>162280</v>
          </cell>
        </row>
        <row r="14">
          <cell r="Q14">
            <v>11860</v>
          </cell>
          <cell r="R14">
            <v>26250</v>
          </cell>
        </row>
        <row r="15">
          <cell r="R15">
            <v>1300</v>
          </cell>
        </row>
        <row r="16">
          <cell r="Q16">
            <v>28680</v>
          </cell>
          <cell r="R16">
            <v>72100</v>
          </cell>
        </row>
        <row r="17">
          <cell r="Q17">
            <v>1000</v>
          </cell>
          <cell r="R17">
            <v>1000</v>
          </cell>
        </row>
        <row r="18">
          <cell r="Q18">
            <v>7860</v>
          </cell>
          <cell r="R18">
            <v>21000</v>
          </cell>
        </row>
        <row r="19">
          <cell r="R19">
            <v>40000</v>
          </cell>
        </row>
        <row r="20">
          <cell r="Q20">
            <v>450</v>
          </cell>
          <cell r="R20">
            <v>1600</v>
          </cell>
        </row>
        <row r="21">
          <cell r="Q21">
            <v>20460</v>
          </cell>
          <cell r="R21">
            <v>26650</v>
          </cell>
        </row>
        <row r="22">
          <cell r="Q22">
            <v>1060</v>
          </cell>
          <cell r="R22">
            <v>2800</v>
          </cell>
        </row>
        <row r="23">
          <cell r="Q23">
            <v>3985</v>
          </cell>
          <cell r="R23">
            <v>3600</v>
          </cell>
        </row>
        <row r="24">
          <cell r="Q24">
            <v>1660</v>
          </cell>
          <cell r="R24">
            <v>1750</v>
          </cell>
        </row>
        <row r="25">
          <cell r="Q25">
            <v>2130</v>
          </cell>
          <cell r="R25">
            <v>5600</v>
          </cell>
        </row>
        <row r="26">
          <cell r="Q26">
            <v>24007</v>
          </cell>
          <cell r="R26">
            <v>52470</v>
          </cell>
        </row>
        <row r="27">
          <cell r="Q27">
            <v>2500</v>
          </cell>
          <cell r="R27">
            <v>2000</v>
          </cell>
        </row>
        <row r="28">
          <cell r="Q28">
            <v>830</v>
          </cell>
          <cell r="R28">
            <v>800</v>
          </cell>
        </row>
        <row r="29">
          <cell r="Q29">
            <v>2500</v>
          </cell>
          <cell r="R29">
            <v>3600</v>
          </cell>
        </row>
        <row r="30">
          <cell r="Q30">
            <v>59821</v>
          </cell>
          <cell r="R30">
            <v>149240</v>
          </cell>
        </row>
        <row r="31">
          <cell r="Q31">
            <v>968</v>
          </cell>
          <cell r="R31">
            <v>6290</v>
          </cell>
        </row>
        <row r="32">
          <cell r="Q32">
            <v>33649</v>
          </cell>
          <cell r="R32">
            <v>87727</v>
          </cell>
        </row>
        <row r="33">
          <cell r="Q33">
            <v>1976</v>
          </cell>
          <cell r="R33">
            <v>7595</v>
          </cell>
        </row>
        <row r="34">
          <cell r="Q34">
            <v>5667</v>
          </cell>
          <cell r="R34">
            <v>15430</v>
          </cell>
        </row>
        <row r="35">
          <cell r="Q35">
            <v>899</v>
          </cell>
          <cell r="R35">
            <v>2518</v>
          </cell>
        </row>
        <row r="36">
          <cell r="Q36">
            <v>5880</v>
          </cell>
          <cell r="R36">
            <v>12600</v>
          </cell>
        </row>
        <row r="37">
          <cell r="Q37">
            <v>300</v>
          </cell>
          <cell r="R37">
            <v>500</v>
          </cell>
        </row>
        <row r="38">
          <cell r="Q38">
            <v>1400</v>
          </cell>
          <cell r="R38">
            <v>3700</v>
          </cell>
        </row>
        <row r="40">
          <cell r="Q40">
            <v>100</v>
          </cell>
          <cell r="R40">
            <v>340</v>
          </cell>
        </row>
        <row r="41">
          <cell r="Q41">
            <v>4190</v>
          </cell>
          <cell r="R41">
            <v>4470</v>
          </cell>
        </row>
        <row r="42">
          <cell r="Q42">
            <v>815</v>
          </cell>
          <cell r="R42">
            <v>800</v>
          </cell>
        </row>
        <row r="43">
          <cell r="Q43">
            <v>340</v>
          </cell>
          <cell r="R43">
            <v>350</v>
          </cell>
        </row>
        <row r="44">
          <cell r="Q44">
            <v>360</v>
          </cell>
          <cell r="R44">
            <v>100</v>
          </cell>
        </row>
        <row r="45">
          <cell r="Q45">
            <v>3107</v>
          </cell>
          <cell r="R45">
            <v>6260</v>
          </cell>
        </row>
        <row r="46">
          <cell r="Q46">
            <v>170</v>
          </cell>
        </row>
        <row r="47">
          <cell r="R47">
            <v>560</v>
          </cell>
        </row>
        <row r="48">
          <cell r="G48">
            <v>1306644</v>
          </cell>
        </row>
        <row r="49">
          <cell r="G49">
            <v>58327</v>
          </cell>
        </row>
        <row r="50">
          <cell r="G50">
            <v>830275</v>
          </cell>
        </row>
        <row r="51">
          <cell r="G51">
            <v>64460</v>
          </cell>
        </row>
        <row r="52">
          <cell r="G52">
            <v>139832</v>
          </cell>
        </row>
        <row r="53">
          <cell r="G53">
            <v>22450</v>
          </cell>
        </row>
        <row r="54">
          <cell r="G54">
            <v>90000</v>
          </cell>
        </row>
        <row r="55">
          <cell r="G55">
            <v>1500</v>
          </cell>
        </row>
        <row r="56">
          <cell r="G56">
            <v>19600</v>
          </cell>
        </row>
        <row r="57">
          <cell r="G57">
            <v>1300</v>
          </cell>
        </row>
        <row r="58">
          <cell r="G58">
            <v>19580</v>
          </cell>
        </row>
        <row r="59">
          <cell r="G59">
            <v>1060</v>
          </cell>
        </row>
        <row r="60">
          <cell r="G60">
            <v>3500</v>
          </cell>
        </row>
        <row r="61">
          <cell r="G61">
            <v>1400</v>
          </cell>
        </row>
        <row r="62">
          <cell r="G62">
            <v>4200</v>
          </cell>
        </row>
        <row r="63">
          <cell r="G63">
            <v>43620</v>
          </cell>
        </row>
        <row r="64">
          <cell r="G64">
            <v>2000</v>
          </cell>
        </row>
        <row r="65">
          <cell r="G65">
            <v>800</v>
          </cell>
        </row>
        <row r="66">
          <cell r="G66">
            <v>2740</v>
          </cell>
        </row>
      </sheetData>
      <sheetData sheetId="17">
        <row r="9">
          <cell r="G9">
            <v>30000</v>
          </cell>
        </row>
        <row r="11">
          <cell r="G11">
            <v>1672890</v>
          </cell>
        </row>
        <row r="12">
          <cell r="G12">
            <v>33155</v>
          </cell>
        </row>
        <row r="13">
          <cell r="G13">
            <v>2500</v>
          </cell>
        </row>
        <row r="14">
          <cell r="G14">
            <v>17609</v>
          </cell>
        </row>
        <row r="17">
          <cell r="G17">
            <v>874</v>
          </cell>
        </row>
        <row r="21">
          <cell r="G21">
            <v>3773</v>
          </cell>
        </row>
        <row r="22">
          <cell r="G22">
            <v>719</v>
          </cell>
        </row>
        <row r="23">
          <cell r="G23">
            <v>1440</v>
          </cell>
        </row>
        <row r="29">
          <cell r="G29">
            <v>17000</v>
          </cell>
        </row>
        <row r="40">
          <cell r="G40">
            <v>68000</v>
          </cell>
        </row>
        <row r="43">
          <cell r="G43">
            <v>29325</v>
          </cell>
        </row>
        <row r="44">
          <cell r="G44">
            <v>62343</v>
          </cell>
        </row>
        <row r="45">
          <cell r="G45">
            <v>9710</v>
          </cell>
        </row>
        <row r="47">
          <cell r="G47">
            <v>9000</v>
          </cell>
        </row>
        <row r="48">
          <cell r="G48">
            <v>3000</v>
          </cell>
        </row>
        <row r="49">
          <cell r="G49">
            <v>500</v>
          </cell>
        </row>
        <row r="50">
          <cell r="G50">
            <v>4200</v>
          </cell>
        </row>
        <row r="51">
          <cell r="G51">
            <v>1000</v>
          </cell>
        </row>
        <row r="52">
          <cell r="G52">
            <v>2200</v>
          </cell>
        </row>
        <row r="53">
          <cell r="G53">
            <v>300</v>
          </cell>
        </row>
        <row r="54">
          <cell r="G54">
            <v>1000</v>
          </cell>
        </row>
        <row r="57">
          <cell r="G57">
            <v>13440</v>
          </cell>
        </row>
        <row r="58">
          <cell r="G58">
            <v>3000</v>
          </cell>
        </row>
        <row r="59">
          <cell r="G59">
            <v>1000</v>
          </cell>
        </row>
        <row r="60">
          <cell r="G60">
            <v>4500</v>
          </cell>
        </row>
        <row r="68">
          <cell r="G68">
            <v>3053278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2:G200"/>
  <sheetViews>
    <sheetView showGridLines="0" tabSelected="1" zoomScale="75" zoomScaleNormal="75" workbookViewId="0" topLeftCell="A118">
      <selection activeCell="G113" sqref="G113"/>
    </sheetView>
  </sheetViews>
  <sheetFormatPr defaultColWidth="9.140625" defaultRowHeight="12.75"/>
  <cols>
    <col min="1" max="1" width="5.8515625" style="278" customWidth="1"/>
    <col min="2" max="2" width="8.140625" style="278" customWidth="1"/>
    <col min="3" max="3" width="5.57421875" style="278" customWidth="1"/>
    <col min="4" max="4" width="74.57421875" style="279" customWidth="1"/>
    <col min="5" max="5" width="13.57421875" style="279" customWidth="1"/>
    <col min="6" max="6" width="11.57421875" style="279" bestFit="1" customWidth="1"/>
    <col min="7" max="7" width="10.421875" style="279" bestFit="1" customWidth="1"/>
    <col min="8" max="16384" width="9.140625" style="279" customWidth="1"/>
  </cols>
  <sheetData>
    <row r="1" ht="6.75" customHeight="1"/>
    <row r="2" spans="1:5" ht="20.25" customHeight="1">
      <c r="A2" s="633" t="s">
        <v>486</v>
      </c>
      <c r="B2" s="633"/>
      <c r="C2" s="633"/>
      <c r="D2" s="633"/>
      <c r="E2" s="633"/>
    </row>
    <row r="3" ht="7.5" customHeight="1" thickBot="1">
      <c r="E3" s="280"/>
    </row>
    <row r="4" spans="1:5" s="281" customFormat="1" ht="13.5" customHeight="1">
      <c r="A4" s="553" t="s">
        <v>12</v>
      </c>
      <c r="B4" s="595" t="s">
        <v>13</v>
      </c>
      <c r="C4" s="595" t="s">
        <v>57</v>
      </c>
      <c r="D4" s="595" t="s">
        <v>372</v>
      </c>
      <c r="E4" s="619" t="s">
        <v>485</v>
      </c>
    </row>
    <row r="5" spans="1:5" s="281" customFormat="1" ht="22.5" customHeight="1" thickBot="1">
      <c r="A5" s="594"/>
      <c r="B5" s="596"/>
      <c r="C5" s="596"/>
      <c r="D5" s="596"/>
      <c r="E5" s="620"/>
    </row>
    <row r="6" spans="1:5" s="284" customFormat="1" ht="9" thickBot="1">
      <c r="A6" s="282">
        <v>1</v>
      </c>
      <c r="B6" s="282">
        <v>2</v>
      </c>
      <c r="C6" s="282">
        <v>3</v>
      </c>
      <c r="D6" s="282">
        <v>4</v>
      </c>
      <c r="E6" s="283">
        <v>5</v>
      </c>
    </row>
    <row r="7" spans="1:5" s="287" customFormat="1" ht="24.75" customHeight="1" thickBot="1">
      <c r="A7" s="285" t="s">
        <v>14</v>
      </c>
      <c r="B7" s="589" t="s">
        <v>373</v>
      </c>
      <c r="C7" s="590"/>
      <c r="D7" s="591"/>
      <c r="E7" s="460">
        <f>E8+E13</f>
        <v>500100</v>
      </c>
    </row>
    <row r="8" spans="1:5" s="292" customFormat="1" ht="21.75" customHeight="1" thickBot="1">
      <c r="A8" s="288"/>
      <c r="B8" s="289" t="s">
        <v>17</v>
      </c>
      <c r="C8" s="628" t="s">
        <v>18</v>
      </c>
      <c r="D8" s="629"/>
      <c r="E8" s="291">
        <f>SUM(E9:E12)</f>
        <v>492100</v>
      </c>
    </row>
    <row r="9" spans="1:5" ht="18.75" customHeight="1" hidden="1" thickTop="1">
      <c r="A9" s="293"/>
      <c r="B9" s="447"/>
      <c r="C9" s="294" t="s">
        <v>58</v>
      </c>
      <c r="D9" s="295" t="s">
        <v>374</v>
      </c>
      <c r="E9" s="296"/>
    </row>
    <row r="10" spans="1:5" ht="22.5" customHeight="1" thickTop="1">
      <c r="A10" s="564" t="s">
        <v>488</v>
      </c>
      <c r="B10" s="565"/>
      <c r="C10" s="444" t="s">
        <v>375</v>
      </c>
      <c r="D10" s="406" t="s">
        <v>376</v>
      </c>
      <c r="E10" s="362">
        <v>29000</v>
      </c>
    </row>
    <row r="11" spans="1:5" ht="38.25" customHeight="1" hidden="1">
      <c r="A11" s="564"/>
      <c r="B11" s="565"/>
      <c r="C11" s="445" t="s">
        <v>377</v>
      </c>
      <c r="D11" s="298" t="s">
        <v>376</v>
      </c>
      <c r="E11" s="299"/>
    </row>
    <row r="12" spans="1:5" ht="27" customHeight="1" thickBot="1">
      <c r="A12" s="564"/>
      <c r="B12" s="565"/>
      <c r="C12" s="446">
        <v>6298</v>
      </c>
      <c r="D12" s="303" t="s">
        <v>378</v>
      </c>
      <c r="E12" s="304">
        <v>463100</v>
      </c>
    </row>
    <row r="13" spans="1:5" s="292" customFormat="1" ht="18.75" customHeight="1" thickBot="1" thickTop="1">
      <c r="A13" s="288"/>
      <c r="B13" s="448" t="s">
        <v>59</v>
      </c>
      <c r="C13" s="617" t="s">
        <v>26</v>
      </c>
      <c r="D13" s="618"/>
      <c r="E13" s="291">
        <f>E14</f>
        <v>8000</v>
      </c>
    </row>
    <row r="14" spans="1:5" ht="27" thickBot="1" thickTop="1">
      <c r="A14" s="623" t="s">
        <v>476</v>
      </c>
      <c r="B14" s="624"/>
      <c r="C14" s="308" t="s">
        <v>379</v>
      </c>
      <c r="D14" s="309" t="s">
        <v>380</v>
      </c>
      <c r="E14" s="299">
        <v>8000</v>
      </c>
    </row>
    <row r="15" spans="1:5" ht="26.25" hidden="1" thickBot="1">
      <c r="A15" s="293"/>
      <c r="B15" s="310"/>
      <c r="C15" s="311" t="s">
        <v>64</v>
      </c>
      <c r="D15" s="312" t="s">
        <v>65</v>
      </c>
      <c r="E15" s="313"/>
    </row>
    <row r="16" spans="1:5" s="287" customFormat="1" ht="21" customHeight="1" thickBot="1">
      <c r="A16" s="285" t="s">
        <v>381</v>
      </c>
      <c r="B16" s="589" t="s">
        <v>382</v>
      </c>
      <c r="C16" s="590"/>
      <c r="D16" s="591"/>
      <c r="E16" s="460">
        <f>E17</f>
        <v>3500</v>
      </c>
    </row>
    <row r="17" spans="1:5" s="292" customFormat="1" ht="21.75" customHeight="1" thickBot="1">
      <c r="A17" s="288"/>
      <c r="B17" s="314" t="s">
        <v>383</v>
      </c>
      <c r="C17" s="592" t="s">
        <v>384</v>
      </c>
      <c r="D17" s="593"/>
      <c r="E17" s="316">
        <f>E18</f>
        <v>3500</v>
      </c>
    </row>
    <row r="18" spans="1:5" ht="39.75" thickBot="1" thickTop="1">
      <c r="A18" s="623" t="s">
        <v>477</v>
      </c>
      <c r="B18" s="624"/>
      <c r="C18" s="308" t="s">
        <v>385</v>
      </c>
      <c r="D18" s="317" t="s">
        <v>386</v>
      </c>
      <c r="E18" s="299">
        <v>3500</v>
      </c>
    </row>
    <row r="19" spans="1:5" s="287" customFormat="1" ht="38.25" customHeight="1" thickBot="1">
      <c r="A19" s="318">
        <v>400</v>
      </c>
      <c r="B19" s="630" t="s">
        <v>387</v>
      </c>
      <c r="C19" s="631"/>
      <c r="D19" s="632"/>
      <c r="E19" s="460">
        <f>E20</f>
        <v>600000</v>
      </c>
    </row>
    <row r="20" spans="1:5" s="292" customFormat="1" ht="18.75" customHeight="1" thickBot="1">
      <c r="A20" s="319"/>
      <c r="B20" s="315">
        <v>40002</v>
      </c>
      <c r="C20" s="592" t="s">
        <v>23</v>
      </c>
      <c r="D20" s="593"/>
      <c r="E20" s="316">
        <f>E21</f>
        <v>600000</v>
      </c>
    </row>
    <row r="21" spans="1:5" ht="26.25" customHeight="1" thickBot="1" thickTop="1">
      <c r="A21" s="623" t="s">
        <v>478</v>
      </c>
      <c r="B21" s="624"/>
      <c r="C21" s="308" t="s">
        <v>58</v>
      </c>
      <c r="D21" s="320" t="s">
        <v>374</v>
      </c>
      <c r="E21" s="321">
        <v>600000</v>
      </c>
    </row>
    <row r="22" spans="1:5" s="287" customFormat="1" ht="21" customHeight="1" thickBot="1">
      <c r="A22" s="318">
        <v>600</v>
      </c>
      <c r="B22" s="589" t="s">
        <v>388</v>
      </c>
      <c r="C22" s="590"/>
      <c r="D22" s="591"/>
      <c r="E22" s="460">
        <f>E23+E25</f>
        <v>719154</v>
      </c>
    </row>
    <row r="23" spans="1:5" s="292" customFormat="1" ht="18.75" customHeight="1" thickBot="1">
      <c r="A23" s="449"/>
      <c r="B23" s="315">
        <v>60014</v>
      </c>
      <c r="C23" s="625" t="s">
        <v>24</v>
      </c>
      <c r="D23" s="626"/>
      <c r="E23" s="452">
        <f>E24</f>
        <v>26250</v>
      </c>
    </row>
    <row r="24" spans="1:5" ht="27" thickBot="1" thickTop="1">
      <c r="A24" s="623" t="s">
        <v>454</v>
      </c>
      <c r="B24" s="624"/>
      <c r="C24" s="450" t="s">
        <v>389</v>
      </c>
      <c r="D24" s="309" t="s">
        <v>390</v>
      </c>
      <c r="E24" s="321">
        <v>26250</v>
      </c>
    </row>
    <row r="25" spans="1:5" s="292" customFormat="1" ht="18.75" customHeight="1" thickBot="1" thickTop="1">
      <c r="A25" s="449"/>
      <c r="B25" s="431">
        <v>60016</v>
      </c>
      <c r="C25" s="627" t="s">
        <v>25</v>
      </c>
      <c r="D25" s="618"/>
      <c r="E25" s="451">
        <f>SUM(E26:E27)</f>
        <v>692904</v>
      </c>
    </row>
    <row r="26" spans="1:5" ht="22.5" customHeight="1" thickTop="1">
      <c r="A26" s="564" t="s">
        <v>488</v>
      </c>
      <c r="B26" s="565"/>
      <c r="C26" s="445" t="s">
        <v>375</v>
      </c>
      <c r="D26" s="298" t="s">
        <v>376</v>
      </c>
      <c r="E26" s="299">
        <v>542904</v>
      </c>
    </row>
    <row r="27" spans="1:5" ht="26.25" thickBot="1">
      <c r="A27" s="621"/>
      <c r="B27" s="622"/>
      <c r="C27" s="453" t="s">
        <v>487</v>
      </c>
      <c r="D27" s="372" t="s">
        <v>61</v>
      </c>
      <c r="E27" s="373">
        <v>150000</v>
      </c>
    </row>
    <row r="28" spans="1:6" s="287" customFormat="1" ht="24" customHeight="1" thickBot="1">
      <c r="A28" s="318">
        <v>700</v>
      </c>
      <c r="B28" s="589" t="s">
        <v>391</v>
      </c>
      <c r="C28" s="590"/>
      <c r="D28" s="591"/>
      <c r="E28" s="460">
        <f>E29</f>
        <v>1308168</v>
      </c>
      <c r="F28" s="335"/>
    </row>
    <row r="29" spans="1:5" s="292" customFormat="1" ht="18" customHeight="1" thickBot="1">
      <c r="A29" s="336"/>
      <c r="B29" s="315">
        <v>70005</v>
      </c>
      <c r="C29" s="628" t="s">
        <v>62</v>
      </c>
      <c r="D29" s="629"/>
      <c r="E29" s="316">
        <f>SUM(E30:E35)</f>
        <v>1308168</v>
      </c>
    </row>
    <row r="30" spans="1:5" ht="23.25" customHeight="1" thickTop="1">
      <c r="A30" s="564" t="s">
        <v>489</v>
      </c>
      <c r="B30" s="565"/>
      <c r="C30" s="407" t="s">
        <v>392</v>
      </c>
      <c r="D30" s="429" t="s">
        <v>393</v>
      </c>
      <c r="E30" s="409">
        <v>6120</v>
      </c>
    </row>
    <row r="31" spans="1:5" ht="21.75" customHeight="1" hidden="1">
      <c r="A31" s="564"/>
      <c r="B31" s="565"/>
      <c r="C31" s="332" t="s">
        <v>63</v>
      </c>
      <c r="D31" s="455" t="s">
        <v>394</v>
      </c>
      <c r="E31" s="334"/>
    </row>
    <row r="32" spans="1:5" ht="38.25">
      <c r="A32" s="564"/>
      <c r="B32" s="565"/>
      <c r="C32" s="332" t="s">
        <v>385</v>
      </c>
      <c r="D32" s="456" t="s">
        <v>386</v>
      </c>
      <c r="E32" s="334">
        <v>20006</v>
      </c>
    </row>
    <row r="33" spans="1:5" ht="25.5">
      <c r="A33" s="564"/>
      <c r="B33" s="565"/>
      <c r="C33" s="322" t="s">
        <v>379</v>
      </c>
      <c r="D33" s="323" t="s">
        <v>380</v>
      </c>
      <c r="E33" s="324">
        <f>962800+260000+30000</f>
        <v>1252800</v>
      </c>
    </row>
    <row r="34" spans="1:5" ht="20.25" customHeight="1" hidden="1">
      <c r="A34" s="564"/>
      <c r="B34" s="565"/>
      <c r="C34" s="332" t="s">
        <v>395</v>
      </c>
      <c r="D34" s="435" t="s">
        <v>396</v>
      </c>
      <c r="E34" s="454"/>
    </row>
    <row r="35" spans="1:5" ht="20.25" customHeight="1" thickBot="1">
      <c r="A35" s="621"/>
      <c r="B35" s="622"/>
      <c r="C35" s="457" t="s">
        <v>58</v>
      </c>
      <c r="D35" s="320" t="s">
        <v>374</v>
      </c>
      <c r="E35" s="321">
        <v>29242</v>
      </c>
    </row>
    <row r="36" spans="1:5" s="287" customFormat="1" ht="27.75" customHeight="1" thickBot="1">
      <c r="A36" s="318">
        <v>750</v>
      </c>
      <c r="B36" s="589" t="s">
        <v>28</v>
      </c>
      <c r="C36" s="590"/>
      <c r="D36" s="591"/>
      <c r="E36" s="460">
        <f>E40+E37</f>
        <v>86422</v>
      </c>
    </row>
    <row r="37" spans="1:5" s="292" customFormat="1" ht="21" customHeight="1" thickBot="1">
      <c r="A37" s="336"/>
      <c r="B37" s="315">
        <v>75011</v>
      </c>
      <c r="C37" s="592" t="s">
        <v>29</v>
      </c>
      <c r="D37" s="593"/>
      <c r="E37" s="316">
        <f>SUM(E38:E39)</f>
        <v>70322</v>
      </c>
    </row>
    <row r="38" spans="1:5" ht="27" customHeight="1" thickTop="1">
      <c r="A38" s="575" t="s">
        <v>479</v>
      </c>
      <c r="B38" s="558"/>
      <c r="C38" s="407" t="s">
        <v>64</v>
      </c>
      <c r="D38" s="408" t="s">
        <v>65</v>
      </c>
      <c r="E38" s="409">
        <v>69122</v>
      </c>
    </row>
    <row r="39" spans="1:5" ht="26.25" thickBot="1">
      <c r="A39" s="557" t="s">
        <v>452</v>
      </c>
      <c r="B39" s="550"/>
      <c r="C39" s="308" t="s">
        <v>66</v>
      </c>
      <c r="D39" s="317" t="s">
        <v>67</v>
      </c>
      <c r="E39" s="321">
        <v>1200</v>
      </c>
    </row>
    <row r="40" spans="1:5" s="292" customFormat="1" ht="21.75" customHeight="1" thickBot="1" thickTop="1">
      <c r="A40" s="430"/>
      <c r="B40" s="431">
        <v>75023</v>
      </c>
      <c r="C40" s="617" t="s">
        <v>397</v>
      </c>
      <c r="D40" s="618"/>
      <c r="E40" s="432">
        <f>SUM(E41:E42)</f>
        <v>16100</v>
      </c>
    </row>
    <row r="41" spans="1:5" ht="21.75" customHeight="1" thickTop="1">
      <c r="A41" s="557" t="s">
        <v>234</v>
      </c>
      <c r="B41" s="550"/>
      <c r="C41" s="407" t="s">
        <v>395</v>
      </c>
      <c r="D41" s="433" t="s">
        <v>396</v>
      </c>
      <c r="E41" s="409">
        <f>4800+10800</f>
        <v>15600</v>
      </c>
    </row>
    <row r="42" spans="1:5" ht="21.75" customHeight="1">
      <c r="A42" s="551" t="s">
        <v>204</v>
      </c>
      <c r="B42" s="552"/>
      <c r="C42" s="332" t="s">
        <v>58</v>
      </c>
      <c r="D42" s="435" t="s">
        <v>374</v>
      </c>
      <c r="E42" s="334">
        <f>300+200</f>
        <v>500</v>
      </c>
    </row>
    <row r="43" ht="23.25" customHeight="1" thickBot="1">
      <c r="E43" s="280"/>
    </row>
    <row r="44" spans="1:5" s="281" customFormat="1" ht="13.5" customHeight="1">
      <c r="A44" s="553" t="s">
        <v>12</v>
      </c>
      <c r="B44" s="595" t="s">
        <v>13</v>
      </c>
      <c r="C44" s="595" t="s">
        <v>57</v>
      </c>
      <c r="D44" s="595" t="s">
        <v>372</v>
      </c>
      <c r="E44" s="619" t="s">
        <v>485</v>
      </c>
    </row>
    <row r="45" spans="1:5" s="281" customFormat="1" ht="20.25" customHeight="1" thickBot="1">
      <c r="A45" s="594"/>
      <c r="B45" s="596"/>
      <c r="C45" s="596"/>
      <c r="D45" s="596"/>
      <c r="E45" s="620"/>
    </row>
    <row r="46" spans="1:5" s="284" customFormat="1" ht="9" thickBot="1">
      <c r="A46" s="282">
        <v>1</v>
      </c>
      <c r="B46" s="282">
        <v>2</v>
      </c>
      <c r="C46" s="282">
        <v>3</v>
      </c>
      <c r="D46" s="282">
        <v>4</v>
      </c>
      <c r="E46" s="283">
        <v>5</v>
      </c>
    </row>
    <row r="47" spans="1:5" s="287" customFormat="1" ht="39.75" customHeight="1" thickBot="1">
      <c r="A47" s="318">
        <v>751</v>
      </c>
      <c r="B47" s="630" t="s">
        <v>31</v>
      </c>
      <c r="C47" s="631"/>
      <c r="D47" s="632"/>
      <c r="E47" s="460">
        <f>E48+E54+E50</f>
        <v>1000</v>
      </c>
    </row>
    <row r="48" spans="1:5" s="292" customFormat="1" ht="24" customHeight="1" thickBot="1">
      <c r="A48" s="336"/>
      <c r="B48" s="315">
        <v>75101</v>
      </c>
      <c r="C48" s="628" t="s">
        <v>68</v>
      </c>
      <c r="D48" s="629"/>
      <c r="E48" s="316">
        <f>E49</f>
        <v>1000</v>
      </c>
    </row>
    <row r="49" spans="1:5" ht="27.75" customHeight="1" thickBot="1" thickTop="1">
      <c r="A49" s="575" t="s">
        <v>479</v>
      </c>
      <c r="B49" s="558"/>
      <c r="C49" s="407" t="s">
        <v>64</v>
      </c>
      <c r="D49" s="408" t="s">
        <v>65</v>
      </c>
      <c r="E49" s="409">
        <v>1000</v>
      </c>
    </row>
    <row r="50" spans="1:5" s="292" customFormat="1" ht="24" customHeight="1" hidden="1">
      <c r="A50" s="340"/>
      <c r="B50" s="343">
        <v>75108</v>
      </c>
      <c r="C50" s="343"/>
      <c r="D50" s="344" t="s">
        <v>255</v>
      </c>
      <c r="E50" s="345">
        <f>E51</f>
        <v>0</v>
      </c>
    </row>
    <row r="51" spans="1:5" ht="25.5" hidden="1">
      <c r="A51" s="346"/>
      <c r="B51" s="347"/>
      <c r="C51" s="322" t="s">
        <v>64</v>
      </c>
      <c r="D51" s="348" t="s">
        <v>65</v>
      </c>
      <c r="E51" s="324"/>
    </row>
    <row r="52" spans="1:5" ht="9.75" customHeight="1" hidden="1">
      <c r="A52" s="325"/>
      <c r="B52" s="326"/>
      <c r="C52" s="327"/>
      <c r="D52" s="328"/>
      <c r="E52" s="329"/>
    </row>
    <row r="53" spans="1:5" s="284" customFormat="1" ht="8.25" hidden="1">
      <c r="A53" s="330">
        <v>1</v>
      </c>
      <c r="B53" s="330">
        <v>2</v>
      </c>
      <c r="C53" s="330">
        <v>3</v>
      </c>
      <c r="D53" s="330">
        <v>4</v>
      </c>
      <c r="E53" s="331">
        <v>7</v>
      </c>
    </row>
    <row r="54" spans="1:5" s="292" customFormat="1" ht="28.5" customHeight="1" hidden="1">
      <c r="A54" s="349"/>
      <c r="B54" s="343">
        <v>75109</v>
      </c>
      <c r="C54" s="343"/>
      <c r="D54" s="350" t="s">
        <v>32</v>
      </c>
      <c r="E54" s="345">
        <f>E55</f>
        <v>0</v>
      </c>
    </row>
    <row r="55" spans="1:5" ht="25.5" hidden="1">
      <c r="A55" s="293"/>
      <c r="B55" s="342"/>
      <c r="C55" s="308" t="s">
        <v>64</v>
      </c>
      <c r="D55" s="317" t="s">
        <v>65</v>
      </c>
      <c r="E55" s="321"/>
    </row>
    <row r="56" spans="1:5" ht="42" customHeight="1" hidden="1">
      <c r="A56" s="325"/>
      <c r="B56" s="326"/>
      <c r="C56" s="327"/>
      <c r="D56" s="328"/>
      <c r="E56" s="329"/>
    </row>
    <row r="57" spans="1:5" s="284" customFormat="1" ht="9" hidden="1" thickBot="1">
      <c r="A57" s="330">
        <v>1</v>
      </c>
      <c r="B57" s="330">
        <v>2</v>
      </c>
      <c r="C57" s="330">
        <v>3</v>
      </c>
      <c r="D57" s="330">
        <v>4</v>
      </c>
      <c r="E57" s="331">
        <v>5</v>
      </c>
    </row>
    <row r="58" spans="1:5" s="287" customFormat="1" ht="24.75" customHeight="1" hidden="1" thickBot="1">
      <c r="A58" s="351">
        <v>752</v>
      </c>
      <c r="B58" s="630" t="s">
        <v>33</v>
      </c>
      <c r="C58" s="631"/>
      <c r="D58" s="632"/>
      <c r="E58" s="286">
        <f>E59</f>
        <v>0</v>
      </c>
    </row>
    <row r="59" spans="1:5" s="292" customFormat="1" ht="27" customHeight="1" hidden="1">
      <c r="A59" s="352"/>
      <c r="B59" s="353">
        <v>75212</v>
      </c>
      <c r="C59" s="637" t="s">
        <v>34</v>
      </c>
      <c r="D59" s="638"/>
      <c r="E59" s="354">
        <f>E60</f>
        <v>0</v>
      </c>
    </row>
    <row r="60" spans="1:5" ht="26.25" hidden="1" thickBot="1">
      <c r="A60" s="355"/>
      <c r="B60" s="347"/>
      <c r="C60" s="322" t="s">
        <v>64</v>
      </c>
      <c r="D60" s="348" t="s">
        <v>65</v>
      </c>
      <c r="E60" s="324"/>
    </row>
    <row r="61" spans="1:5" s="287" customFormat="1" ht="36.75" customHeight="1" thickBot="1">
      <c r="A61" s="318">
        <v>754</v>
      </c>
      <c r="B61" s="630" t="s">
        <v>35</v>
      </c>
      <c r="C61" s="631"/>
      <c r="D61" s="632"/>
      <c r="E61" s="460">
        <f>E64+E62</f>
        <v>1000</v>
      </c>
    </row>
    <row r="62" spans="1:5" s="292" customFormat="1" ht="26.25" customHeight="1" hidden="1" thickBot="1">
      <c r="A62" s="319"/>
      <c r="B62" s="315">
        <v>75412</v>
      </c>
      <c r="C62" s="628" t="s">
        <v>37</v>
      </c>
      <c r="D62" s="629"/>
      <c r="E62" s="316">
        <f>SUM(E63:E63)</f>
        <v>0</v>
      </c>
    </row>
    <row r="63" spans="1:5" ht="27" hidden="1" thickBot="1" thickTop="1">
      <c r="A63" s="346"/>
      <c r="B63" s="305"/>
      <c r="C63" s="305">
        <v>6290</v>
      </c>
      <c r="D63" s="356" t="s">
        <v>378</v>
      </c>
      <c r="E63" s="307"/>
    </row>
    <row r="64" spans="1:5" s="292" customFormat="1" ht="26.25" customHeight="1" thickBot="1" thickTop="1">
      <c r="A64" s="319"/>
      <c r="B64" s="290">
        <v>75414</v>
      </c>
      <c r="C64" s="611" t="s">
        <v>38</v>
      </c>
      <c r="D64" s="603"/>
      <c r="E64" s="291">
        <f>SUM(E65:E65)</f>
        <v>1000</v>
      </c>
    </row>
    <row r="65" spans="1:5" ht="24.75" customHeight="1" thickBot="1" thickTop="1">
      <c r="A65" s="575" t="s">
        <v>479</v>
      </c>
      <c r="B65" s="558"/>
      <c r="C65" s="308" t="s">
        <v>64</v>
      </c>
      <c r="D65" s="317" t="s">
        <v>65</v>
      </c>
      <c r="E65" s="321">
        <v>1000</v>
      </c>
    </row>
    <row r="66" spans="1:5" s="287" customFormat="1" ht="58.5" customHeight="1" thickBot="1">
      <c r="A66" s="318">
        <v>756</v>
      </c>
      <c r="B66" s="639" t="s">
        <v>398</v>
      </c>
      <c r="C66" s="640"/>
      <c r="D66" s="641"/>
      <c r="E66" s="460">
        <f>E67+E70+E78+E89+E93</f>
        <v>4881200</v>
      </c>
    </row>
    <row r="67" spans="1:5" s="292" customFormat="1" ht="24.75" customHeight="1" thickBot="1">
      <c r="A67" s="319"/>
      <c r="B67" s="315">
        <v>75601</v>
      </c>
      <c r="C67" s="628" t="s">
        <v>399</v>
      </c>
      <c r="D67" s="629"/>
      <c r="E67" s="316">
        <f>E68</f>
        <v>3000</v>
      </c>
    </row>
    <row r="68" spans="1:5" ht="15.75" customHeight="1" thickTop="1">
      <c r="A68" s="575" t="s">
        <v>479</v>
      </c>
      <c r="B68" s="558"/>
      <c r="C68" s="407" t="s">
        <v>400</v>
      </c>
      <c r="D68" s="408" t="s">
        <v>401</v>
      </c>
      <c r="E68" s="409">
        <v>3000</v>
      </c>
    </row>
    <row r="69" spans="1:5" ht="23.25" customHeight="1" hidden="1">
      <c r="A69" s="337"/>
      <c r="B69" s="342"/>
      <c r="C69" s="308" t="s">
        <v>402</v>
      </c>
      <c r="D69" s="309" t="s">
        <v>403</v>
      </c>
      <c r="E69" s="321"/>
    </row>
    <row r="70" spans="1:5" s="292" customFormat="1" ht="45.75" customHeight="1" thickBot="1">
      <c r="A70" s="357"/>
      <c r="B70" s="358">
        <v>75615</v>
      </c>
      <c r="C70" s="642" t="s">
        <v>404</v>
      </c>
      <c r="D70" s="643"/>
      <c r="E70" s="359">
        <f>SUM(E71:E77)</f>
        <v>1194994</v>
      </c>
    </row>
    <row r="71" spans="1:5" ht="20.25" customHeight="1" thickTop="1">
      <c r="A71" s="564" t="s">
        <v>480</v>
      </c>
      <c r="B71" s="565"/>
      <c r="C71" s="407" t="s">
        <v>405</v>
      </c>
      <c r="D71" s="433" t="s">
        <v>406</v>
      </c>
      <c r="E71" s="409">
        <v>1096784</v>
      </c>
    </row>
    <row r="72" spans="1:5" ht="20.25" customHeight="1">
      <c r="A72" s="564"/>
      <c r="B72" s="565"/>
      <c r="C72" s="322" t="s">
        <v>407</v>
      </c>
      <c r="D72" s="434" t="s">
        <v>408</v>
      </c>
      <c r="E72" s="324">
        <v>63615</v>
      </c>
    </row>
    <row r="73" spans="1:5" ht="20.25" customHeight="1">
      <c r="A73" s="564"/>
      <c r="B73" s="565"/>
      <c r="C73" s="332" t="s">
        <v>409</v>
      </c>
      <c r="D73" s="435" t="s">
        <v>410</v>
      </c>
      <c r="E73" s="334">
        <v>11315</v>
      </c>
    </row>
    <row r="74" spans="1:5" ht="20.25" customHeight="1">
      <c r="A74" s="566"/>
      <c r="B74" s="567"/>
      <c r="C74" s="332" t="s">
        <v>411</v>
      </c>
      <c r="D74" s="435" t="s">
        <v>412</v>
      </c>
      <c r="E74" s="334">
        <v>1130</v>
      </c>
    </row>
    <row r="75" spans="1:5" ht="20.25" customHeight="1">
      <c r="A75" s="575" t="s">
        <v>479</v>
      </c>
      <c r="B75" s="558"/>
      <c r="C75" s="332" t="s">
        <v>413</v>
      </c>
      <c r="D75" s="435" t="s">
        <v>414</v>
      </c>
      <c r="E75" s="334">
        <v>12000</v>
      </c>
    </row>
    <row r="76" spans="1:5" ht="20.25" customHeight="1">
      <c r="A76" s="644" t="s">
        <v>480</v>
      </c>
      <c r="B76" s="645"/>
      <c r="C76" s="332" t="s">
        <v>63</v>
      </c>
      <c r="D76" s="435" t="s">
        <v>394</v>
      </c>
      <c r="E76" s="334">
        <v>150</v>
      </c>
    </row>
    <row r="77" spans="1:5" ht="20.25" customHeight="1" thickBot="1">
      <c r="A77" s="564"/>
      <c r="B77" s="565"/>
      <c r="C77" s="308" t="s">
        <v>402</v>
      </c>
      <c r="D77" s="317" t="s">
        <v>403</v>
      </c>
      <c r="E77" s="321">
        <v>10000</v>
      </c>
    </row>
    <row r="78" spans="1:5" s="292" customFormat="1" ht="48.75" customHeight="1" thickBot="1" thickTop="1">
      <c r="A78" s="430"/>
      <c r="B78" s="431">
        <v>75616</v>
      </c>
      <c r="C78" s="611" t="s">
        <v>415</v>
      </c>
      <c r="D78" s="603"/>
      <c r="E78" s="432">
        <f>SUM(E79:E88)</f>
        <v>1388736</v>
      </c>
    </row>
    <row r="79" spans="1:5" ht="18.75" customHeight="1" thickTop="1">
      <c r="A79" s="564" t="s">
        <v>480</v>
      </c>
      <c r="B79" s="565"/>
      <c r="C79" s="407" t="s">
        <v>405</v>
      </c>
      <c r="D79" s="433" t="s">
        <v>406</v>
      </c>
      <c r="E79" s="409">
        <v>446763</v>
      </c>
    </row>
    <row r="80" spans="1:5" ht="18.75" customHeight="1">
      <c r="A80" s="564"/>
      <c r="B80" s="565"/>
      <c r="C80" s="332" t="s">
        <v>407</v>
      </c>
      <c r="D80" s="435" t="s">
        <v>408</v>
      </c>
      <c r="E80" s="334">
        <v>544968</v>
      </c>
    </row>
    <row r="81" spans="1:5" ht="18.75" customHeight="1">
      <c r="A81" s="564"/>
      <c r="B81" s="565"/>
      <c r="C81" s="332" t="s">
        <v>409</v>
      </c>
      <c r="D81" s="435" t="s">
        <v>410</v>
      </c>
      <c r="E81" s="334">
        <v>1305</v>
      </c>
    </row>
    <row r="82" spans="1:5" ht="18.75" customHeight="1">
      <c r="A82" s="566"/>
      <c r="B82" s="567"/>
      <c r="C82" s="332" t="s">
        <v>411</v>
      </c>
      <c r="D82" s="435" t="s">
        <v>412</v>
      </c>
      <c r="E82" s="334">
        <v>165000</v>
      </c>
    </row>
    <row r="83" spans="1:5" ht="18.75" customHeight="1">
      <c r="A83" s="575" t="s">
        <v>479</v>
      </c>
      <c r="B83" s="558"/>
      <c r="C83" s="332" t="s">
        <v>416</v>
      </c>
      <c r="D83" s="435" t="s">
        <v>417</v>
      </c>
      <c r="E83" s="334">
        <f>3000+5000</f>
        <v>8000</v>
      </c>
    </row>
    <row r="84" spans="1:5" ht="18.75" customHeight="1">
      <c r="A84" s="575" t="s">
        <v>173</v>
      </c>
      <c r="B84" s="558"/>
      <c r="C84" s="332" t="s">
        <v>418</v>
      </c>
      <c r="D84" s="435" t="s">
        <v>419</v>
      </c>
      <c r="E84" s="334">
        <v>2200</v>
      </c>
    </row>
    <row r="85" spans="1:5" ht="18.75" customHeight="1">
      <c r="A85" s="575" t="s">
        <v>204</v>
      </c>
      <c r="B85" s="558"/>
      <c r="C85" s="332" t="s">
        <v>420</v>
      </c>
      <c r="D85" s="436" t="s">
        <v>421</v>
      </c>
      <c r="E85" s="334">
        <v>2500</v>
      </c>
    </row>
    <row r="86" spans="1:5" ht="18" customHeight="1">
      <c r="A86" s="551" t="s">
        <v>479</v>
      </c>
      <c r="B86" s="552"/>
      <c r="C86" s="332" t="s">
        <v>413</v>
      </c>
      <c r="D86" s="435" t="s">
        <v>414</v>
      </c>
      <c r="E86" s="334">
        <v>160000</v>
      </c>
    </row>
    <row r="87" spans="1:5" ht="18" customHeight="1">
      <c r="A87" s="559" t="s">
        <v>480</v>
      </c>
      <c r="B87" s="560"/>
      <c r="C87" s="332" t="s">
        <v>63</v>
      </c>
      <c r="D87" s="435" t="s">
        <v>394</v>
      </c>
      <c r="E87" s="334">
        <v>7000</v>
      </c>
    </row>
    <row r="88" spans="1:5" ht="18" customHeight="1" thickBot="1">
      <c r="A88" s="561"/>
      <c r="B88" s="554"/>
      <c r="C88" s="308" t="s">
        <v>402</v>
      </c>
      <c r="D88" s="317" t="s">
        <v>403</v>
      </c>
      <c r="E88" s="321">
        <v>51000</v>
      </c>
    </row>
    <row r="89" spans="1:5" s="292" customFormat="1" ht="31.5" customHeight="1" thickBot="1" thickTop="1">
      <c r="A89" s="319"/>
      <c r="B89" s="431">
        <v>75618</v>
      </c>
      <c r="C89" s="611" t="s">
        <v>422</v>
      </c>
      <c r="D89" s="603"/>
      <c r="E89" s="432">
        <f>SUM(E90:E92)</f>
        <v>102000</v>
      </c>
    </row>
    <row r="90" spans="1:5" ht="21" customHeight="1" thickTop="1">
      <c r="A90" s="575" t="s">
        <v>452</v>
      </c>
      <c r="B90" s="558"/>
      <c r="C90" s="407" t="s">
        <v>423</v>
      </c>
      <c r="D90" s="433" t="s">
        <v>424</v>
      </c>
      <c r="E90" s="409">
        <v>30000</v>
      </c>
    </row>
    <row r="91" spans="1:5" ht="21" customHeight="1">
      <c r="A91" s="579" t="s">
        <v>481</v>
      </c>
      <c r="B91" s="580"/>
      <c r="C91" s="308" t="s">
        <v>425</v>
      </c>
      <c r="D91" s="320" t="s">
        <v>426</v>
      </c>
      <c r="E91" s="321">
        <v>65000</v>
      </c>
    </row>
    <row r="92" spans="1:5" ht="27.75" customHeight="1">
      <c r="A92" s="551" t="s">
        <v>452</v>
      </c>
      <c r="B92" s="552"/>
      <c r="C92" s="332" t="s">
        <v>427</v>
      </c>
      <c r="D92" s="333" t="s">
        <v>428</v>
      </c>
      <c r="E92" s="334">
        <f>5000+2000</f>
        <v>7000</v>
      </c>
    </row>
    <row r="93" spans="1:5" s="292" customFormat="1" ht="25.5" customHeight="1">
      <c r="A93" s="430"/>
      <c r="B93" s="343">
        <v>75621</v>
      </c>
      <c r="C93" s="612" t="s">
        <v>429</v>
      </c>
      <c r="D93" s="613"/>
      <c r="E93" s="345">
        <f>SUM(E98:E99)</f>
        <v>2192470</v>
      </c>
    </row>
    <row r="94" ht="9" customHeight="1" thickBot="1">
      <c r="E94" s="280"/>
    </row>
    <row r="95" spans="1:5" s="281" customFormat="1" ht="13.5" customHeight="1">
      <c r="A95" s="553" t="s">
        <v>12</v>
      </c>
      <c r="B95" s="595" t="s">
        <v>13</v>
      </c>
      <c r="C95" s="595" t="s">
        <v>57</v>
      </c>
      <c r="D95" s="595" t="s">
        <v>372</v>
      </c>
      <c r="E95" s="619" t="s">
        <v>485</v>
      </c>
    </row>
    <row r="96" spans="1:5" s="281" customFormat="1" ht="17.25" customHeight="1" thickBot="1">
      <c r="A96" s="594"/>
      <c r="B96" s="596"/>
      <c r="C96" s="596"/>
      <c r="D96" s="596"/>
      <c r="E96" s="620"/>
    </row>
    <row r="97" spans="1:5" s="284" customFormat="1" ht="9" thickBot="1">
      <c r="A97" s="459">
        <v>1</v>
      </c>
      <c r="B97" s="459">
        <v>2</v>
      </c>
      <c r="C97" s="282">
        <v>3</v>
      </c>
      <c r="D97" s="282">
        <v>4</v>
      </c>
      <c r="E97" s="283">
        <v>5</v>
      </c>
    </row>
    <row r="98" spans="1:5" ht="21" customHeight="1" thickTop="1">
      <c r="A98" s="579" t="s">
        <v>479</v>
      </c>
      <c r="B98" s="580"/>
      <c r="C98" s="407" t="s">
        <v>430</v>
      </c>
      <c r="D98" s="433" t="s">
        <v>431</v>
      </c>
      <c r="E98" s="409">
        <v>2092470</v>
      </c>
    </row>
    <row r="99" spans="1:5" ht="21" customHeight="1" thickBot="1">
      <c r="A99" s="568"/>
      <c r="B99" s="616"/>
      <c r="C99" s="308" t="s">
        <v>432</v>
      </c>
      <c r="D99" s="320" t="s">
        <v>433</v>
      </c>
      <c r="E99" s="321">
        <v>100000</v>
      </c>
    </row>
    <row r="100" spans="1:5" ht="26.25" customHeight="1" thickBot="1">
      <c r="A100" s="363">
        <v>758</v>
      </c>
      <c r="B100" s="589" t="s">
        <v>434</v>
      </c>
      <c r="C100" s="590"/>
      <c r="D100" s="591"/>
      <c r="E100" s="460">
        <f>E101+E103+E109+E105</f>
        <v>5116148</v>
      </c>
    </row>
    <row r="101" spans="1:5" ht="24" customHeight="1" thickBot="1">
      <c r="A101" s="538"/>
      <c r="B101" s="315">
        <v>75801</v>
      </c>
      <c r="C101" s="614" t="s">
        <v>435</v>
      </c>
      <c r="D101" s="615"/>
      <c r="E101" s="367">
        <f>E102</f>
        <v>3610734</v>
      </c>
    </row>
    <row r="102" spans="1:5" ht="23.25" customHeight="1" thickBot="1" thickTop="1">
      <c r="A102" s="575" t="s">
        <v>479</v>
      </c>
      <c r="B102" s="581"/>
      <c r="C102" s="366" t="s">
        <v>436</v>
      </c>
      <c r="D102" s="380" t="s">
        <v>437</v>
      </c>
      <c r="E102" s="321">
        <v>3610734</v>
      </c>
    </row>
    <row r="103" spans="1:5" ht="21.75" customHeight="1" thickBot="1" thickTop="1">
      <c r="A103" s="437"/>
      <c r="B103" s="431">
        <v>75807</v>
      </c>
      <c r="C103" s="609" t="s">
        <v>438</v>
      </c>
      <c r="D103" s="610"/>
      <c r="E103" s="307">
        <f>E104</f>
        <v>1468780</v>
      </c>
    </row>
    <row r="104" spans="1:5" ht="25.5" customHeight="1" thickBot="1" thickTop="1">
      <c r="A104" s="575" t="s">
        <v>479</v>
      </c>
      <c r="B104" s="581"/>
      <c r="C104" s="366" t="s">
        <v>436</v>
      </c>
      <c r="D104" s="380" t="s">
        <v>437</v>
      </c>
      <c r="E104" s="321">
        <v>1468780</v>
      </c>
    </row>
    <row r="105" spans="1:5" ht="24" customHeight="1" thickBot="1" thickTop="1">
      <c r="A105" s="437"/>
      <c r="B105" s="431">
        <v>75814</v>
      </c>
      <c r="C105" s="602" t="s">
        <v>439</v>
      </c>
      <c r="D105" s="603"/>
      <c r="E105" s="307">
        <f>E106</f>
        <v>20931</v>
      </c>
    </row>
    <row r="106" spans="1:5" ht="23.25" customHeight="1" thickTop="1">
      <c r="A106" s="579"/>
      <c r="B106" s="581"/>
      <c r="C106" s="490" t="s">
        <v>58</v>
      </c>
      <c r="D106" s="491" t="s">
        <v>374</v>
      </c>
      <c r="E106" s="492">
        <f>SUM(E107:E108)</f>
        <v>20931</v>
      </c>
    </row>
    <row r="107" spans="1:5" ht="14.25" customHeight="1">
      <c r="A107" s="579"/>
      <c r="B107" s="581"/>
      <c r="C107" s="488"/>
      <c r="D107" s="493" t="s">
        <v>234</v>
      </c>
      <c r="E107" s="494">
        <f>10280+8251</f>
        <v>18531</v>
      </c>
    </row>
    <row r="108" spans="1:5" ht="14.25" customHeight="1" thickBot="1">
      <c r="A108" s="579"/>
      <c r="B108" s="581"/>
      <c r="C108" s="488"/>
      <c r="D108" s="489" t="s">
        <v>173</v>
      </c>
      <c r="E108" s="495">
        <v>2400</v>
      </c>
    </row>
    <row r="109" spans="1:5" ht="21.75" customHeight="1" thickBot="1" thickTop="1">
      <c r="A109" s="437"/>
      <c r="B109" s="431">
        <v>75831</v>
      </c>
      <c r="C109" s="609" t="s">
        <v>440</v>
      </c>
      <c r="D109" s="610"/>
      <c r="E109" s="307">
        <f>E110</f>
        <v>15703</v>
      </c>
    </row>
    <row r="110" spans="1:5" ht="26.25" customHeight="1" thickBot="1" thickTop="1">
      <c r="A110" s="568" t="s">
        <v>479</v>
      </c>
      <c r="B110" s="569"/>
      <c r="C110" s="410" t="s">
        <v>436</v>
      </c>
      <c r="D110" s="368" t="s">
        <v>437</v>
      </c>
      <c r="E110" s="324">
        <v>15703</v>
      </c>
    </row>
    <row r="111" spans="1:5" s="287" customFormat="1" ht="24.75" customHeight="1" thickBot="1">
      <c r="A111" s="351">
        <v>801</v>
      </c>
      <c r="B111" s="589" t="s">
        <v>441</v>
      </c>
      <c r="C111" s="590"/>
      <c r="D111" s="591"/>
      <c r="E111" s="460">
        <f>E112</f>
        <v>8685</v>
      </c>
    </row>
    <row r="112" spans="1:5" s="292" customFormat="1" ht="24.75" customHeight="1" thickBot="1">
      <c r="A112" s="336"/>
      <c r="B112" s="315">
        <v>80195</v>
      </c>
      <c r="C112" s="592" t="s">
        <v>26</v>
      </c>
      <c r="D112" s="593"/>
      <c r="E112" s="316">
        <f>SUM(E113:E113)</f>
        <v>8685</v>
      </c>
    </row>
    <row r="113" spans="1:5" ht="27" customHeight="1" thickBot="1" thickTop="1">
      <c r="A113" s="575" t="s">
        <v>471</v>
      </c>
      <c r="B113" s="558"/>
      <c r="C113" s="438" t="s">
        <v>69</v>
      </c>
      <c r="D113" s="348" t="s">
        <v>70</v>
      </c>
      <c r="E113" s="324">
        <v>8685</v>
      </c>
    </row>
    <row r="114" spans="1:5" s="287" customFormat="1" ht="23.25" customHeight="1" hidden="1" thickBot="1">
      <c r="A114" s="351">
        <v>851</v>
      </c>
      <c r="B114" s="589" t="s">
        <v>442</v>
      </c>
      <c r="C114" s="590"/>
      <c r="D114" s="591"/>
      <c r="E114" s="286">
        <f>E115</f>
        <v>0</v>
      </c>
    </row>
    <row r="115" spans="1:5" s="292" customFormat="1" ht="23.25" customHeight="1" hidden="1" thickBot="1">
      <c r="A115" s="336"/>
      <c r="B115" s="315">
        <v>85121</v>
      </c>
      <c r="C115" s="592" t="s">
        <v>42</v>
      </c>
      <c r="D115" s="593"/>
      <c r="E115" s="316">
        <f>E117</f>
        <v>0</v>
      </c>
    </row>
    <row r="116" spans="1:5" s="292" customFormat="1" ht="26.25" hidden="1" thickTop="1">
      <c r="A116" s="340"/>
      <c r="B116" s="369"/>
      <c r="C116" s="297" t="s">
        <v>443</v>
      </c>
      <c r="D116" s="317" t="s">
        <v>61</v>
      </c>
      <c r="E116" s="299"/>
    </row>
    <row r="117" spans="1:5" ht="26.25" hidden="1" thickBot="1">
      <c r="A117" s="370"/>
      <c r="B117" s="371"/>
      <c r="C117" s="371">
        <v>6298</v>
      </c>
      <c r="D117" s="372" t="s">
        <v>378</v>
      </c>
      <c r="E117" s="373"/>
    </row>
    <row r="118" spans="1:5" s="287" customFormat="1" ht="24.75" customHeight="1" thickBot="1">
      <c r="A118" s="374">
        <v>852</v>
      </c>
      <c r="B118" s="582" t="s">
        <v>45</v>
      </c>
      <c r="C118" s="583"/>
      <c r="D118" s="584"/>
      <c r="E118" s="460">
        <f>E119+E122+E124+E128+E130+E132</f>
        <v>2464000</v>
      </c>
    </row>
    <row r="119" spans="1:5" s="292" customFormat="1" ht="28.5" customHeight="1" thickBot="1">
      <c r="A119" s="336"/>
      <c r="B119" s="375">
        <v>85212</v>
      </c>
      <c r="C119" s="562" t="s">
        <v>46</v>
      </c>
      <c r="D119" s="563"/>
      <c r="E119" s="316">
        <f>SUM(E120:E121)</f>
        <v>1742000</v>
      </c>
    </row>
    <row r="120" spans="1:5" ht="29.25" customHeight="1" thickTop="1">
      <c r="A120" s="575" t="s">
        <v>479</v>
      </c>
      <c r="B120" s="558"/>
      <c r="C120" s="407" t="s">
        <v>64</v>
      </c>
      <c r="D120" s="408" t="s">
        <v>65</v>
      </c>
      <c r="E120" s="409">
        <v>1737000</v>
      </c>
    </row>
    <row r="121" spans="1:5" ht="26.25" thickBot="1">
      <c r="A121" s="575" t="s">
        <v>234</v>
      </c>
      <c r="B121" s="581"/>
      <c r="C121" s="308" t="s">
        <v>66</v>
      </c>
      <c r="D121" s="317" t="s">
        <v>67</v>
      </c>
      <c r="E121" s="321">
        <v>5000</v>
      </c>
    </row>
    <row r="122" spans="1:5" s="292" customFormat="1" ht="33" customHeight="1" thickBot="1" thickTop="1">
      <c r="A122" s="340"/>
      <c r="B122" s="439">
        <v>85213</v>
      </c>
      <c r="C122" s="585" t="s">
        <v>47</v>
      </c>
      <c r="D122" s="586"/>
      <c r="E122" s="432">
        <f>E123</f>
        <v>17000</v>
      </c>
    </row>
    <row r="123" spans="1:5" ht="27" customHeight="1" thickBot="1" thickTop="1">
      <c r="A123" s="575" t="s">
        <v>479</v>
      </c>
      <c r="B123" s="581"/>
      <c r="C123" s="440" t="s">
        <v>64</v>
      </c>
      <c r="D123" s="441" t="s">
        <v>65</v>
      </c>
      <c r="E123" s="442">
        <v>17000</v>
      </c>
    </row>
    <row r="124" spans="1:5" s="292" customFormat="1" ht="21" customHeight="1" thickBot="1" thickTop="1">
      <c r="A124" s="319"/>
      <c r="B124" s="439">
        <v>85214</v>
      </c>
      <c r="C124" s="585" t="s">
        <v>48</v>
      </c>
      <c r="D124" s="586"/>
      <c r="E124" s="432">
        <f>SUM(E125:E127)</f>
        <v>467000</v>
      </c>
    </row>
    <row r="125" spans="1:5" ht="21.75" customHeight="1" hidden="1" thickTop="1">
      <c r="A125" s="572"/>
      <c r="B125" s="573"/>
      <c r="C125" s="379" t="s">
        <v>58</v>
      </c>
      <c r="D125" s="380" t="s">
        <v>374</v>
      </c>
      <c r="E125" s="299"/>
    </row>
    <row r="126" spans="1:5" ht="27" customHeight="1" thickTop="1">
      <c r="A126" s="577" t="s">
        <v>479</v>
      </c>
      <c r="B126" s="578"/>
      <c r="C126" s="361" t="s">
        <v>64</v>
      </c>
      <c r="D126" s="458" t="s">
        <v>65</v>
      </c>
      <c r="E126" s="362">
        <v>178000</v>
      </c>
    </row>
    <row r="127" spans="1:5" ht="26.25" thickBot="1">
      <c r="A127" s="579"/>
      <c r="B127" s="580"/>
      <c r="C127" s="308" t="s">
        <v>69</v>
      </c>
      <c r="D127" s="309" t="s">
        <v>70</v>
      </c>
      <c r="E127" s="321">
        <v>289000</v>
      </c>
    </row>
    <row r="128" spans="1:5" s="292" customFormat="1" ht="24" customHeight="1" thickBot="1" thickTop="1">
      <c r="A128" s="340"/>
      <c r="B128" s="439">
        <v>85219</v>
      </c>
      <c r="C128" s="587" t="s">
        <v>49</v>
      </c>
      <c r="D128" s="588"/>
      <c r="E128" s="432">
        <f>E129</f>
        <v>135000</v>
      </c>
    </row>
    <row r="129" spans="1:5" ht="26.25" customHeight="1" thickTop="1">
      <c r="A129" s="575" t="s">
        <v>479</v>
      </c>
      <c r="B129" s="576"/>
      <c r="C129" s="407" t="s">
        <v>69</v>
      </c>
      <c r="D129" s="429" t="s">
        <v>70</v>
      </c>
      <c r="E129" s="409">
        <v>135000</v>
      </c>
    </row>
    <row r="130" spans="1:5" s="292" customFormat="1" ht="19.5" customHeight="1" thickBot="1">
      <c r="A130" s="319"/>
      <c r="B130" s="376">
        <v>85228</v>
      </c>
      <c r="C130" s="377"/>
      <c r="D130" s="378" t="s">
        <v>150</v>
      </c>
      <c r="E130" s="291">
        <f>E131</f>
        <v>18000</v>
      </c>
    </row>
    <row r="131" spans="1:5" ht="21.75" customHeight="1" thickBot="1" thickTop="1">
      <c r="A131" s="572" t="s">
        <v>343</v>
      </c>
      <c r="B131" s="574"/>
      <c r="C131" s="306" t="s">
        <v>151</v>
      </c>
      <c r="D131" s="382" t="s">
        <v>152</v>
      </c>
      <c r="E131" s="307">
        <v>18000</v>
      </c>
    </row>
    <row r="132" spans="1:5" s="292" customFormat="1" ht="18.75" customHeight="1" thickBot="1" thickTop="1">
      <c r="A132" s="340"/>
      <c r="B132" s="439">
        <v>85295</v>
      </c>
      <c r="C132" s="570" t="s">
        <v>26</v>
      </c>
      <c r="D132" s="571"/>
      <c r="E132" s="291">
        <f>E133</f>
        <v>85000</v>
      </c>
    </row>
    <row r="133" spans="1:5" ht="27" thickBot="1" thickTop="1">
      <c r="A133" s="575" t="s">
        <v>479</v>
      </c>
      <c r="B133" s="581"/>
      <c r="C133" s="322" t="s">
        <v>69</v>
      </c>
      <c r="D133" s="323" t="s">
        <v>70</v>
      </c>
      <c r="E133" s="324">
        <v>85000</v>
      </c>
    </row>
    <row r="134" spans="1:5" s="384" customFormat="1" ht="24" customHeight="1" hidden="1">
      <c r="A134" s="383">
        <v>854</v>
      </c>
      <c r="B134" s="604" t="s">
        <v>444</v>
      </c>
      <c r="C134" s="605"/>
      <c r="D134" s="606"/>
      <c r="E134" s="345">
        <f>E135</f>
        <v>0</v>
      </c>
    </row>
    <row r="135" spans="1:5" ht="18.75" customHeight="1" hidden="1">
      <c r="A135" s="364"/>
      <c r="B135" s="385">
        <v>85415</v>
      </c>
      <c r="C135" s="607" t="s">
        <v>312</v>
      </c>
      <c r="D135" s="608"/>
      <c r="E135" s="321">
        <f>E136</f>
        <v>0</v>
      </c>
    </row>
    <row r="136" spans="1:5" ht="24.75" customHeight="1" hidden="1">
      <c r="A136" s="293"/>
      <c r="B136" s="386"/>
      <c r="C136" s="300">
        <v>2030</v>
      </c>
      <c r="D136" s="341" t="s">
        <v>70</v>
      </c>
      <c r="E136" s="313"/>
    </row>
    <row r="137" spans="1:5" s="384" customFormat="1" ht="22.5" customHeight="1" thickBot="1">
      <c r="A137" s="387">
        <v>900</v>
      </c>
      <c r="B137" s="597" t="s">
        <v>445</v>
      </c>
      <c r="C137" s="598"/>
      <c r="D137" s="599"/>
      <c r="E137" s="461">
        <f>E138+E140+E145+E142</f>
        <v>23700</v>
      </c>
    </row>
    <row r="138" spans="1:5" ht="18.75" customHeight="1" hidden="1">
      <c r="A138" s="364"/>
      <c r="B138" s="389">
        <v>90001</v>
      </c>
      <c r="C138" s="322"/>
      <c r="D138" s="390" t="s">
        <v>71</v>
      </c>
      <c r="E138" s="324">
        <f>E139</f>
        <v>0</v>
      </c>
    </row>
    <row r="139" spans="1:5" ht="29.25" customHeight="1" hidden="1">
      <c r="A139" s="346"/>
      <c r="B139" s="347"/>
      <c r="C139" s="322" t="s">
        <v>375</v>
      </c>
      <c r="D139" s="348" t="s">
        <v>376</v>
      </c>
      <c r="E139" s="324"/>
    </row>
    <row r="140" spans="1:5" ht="17.25" customHeight="1" hidden="1">
      <c r="A140" s="302"/>
      <c r="B140" s="391">
        <v>90002</v>
      </c>
      <c r="C140" s="332"/>
      <c r="D140" s="392" t="s">
        <v>50</v>
      </c>
      <c r="E140" s="334">
        <f>E141</f>
        <v>0</v>
      </c>
    </row>
    <row r="141" spans="1:5" ht="28.5" customHeight="1" hidden="1">
      <c r="A141" s="302"/>
      <c r="B141" s="342"/>
      <c r="C141" s="308" t="s">
        <v>375</v>
      </c>
      <c r="D141" s="317" t="s">
        <v>376</v>
      </c>
      <c r="E141" s="321"/>
    </row>
    <row r="142" spans="1:5" ht="26.25" customHeight="1" hidden="1" thickBot="1">
      <c r="A142" s="302"/>
      <c r="B142" s="393">
        <v>90005</v>
      </c>
      <c r="C142" s="570" t="s">
        <v>51</v>
      </c>
      <c r="D142" s="571"/>
      <c r="E142" s="394">
        <f>SUM(E143:E144)</f>
        <v>0</v>
      </c>
    </row>
    <row r="143" spans="1:5" ht="39" hidden="1" thickTop="1">
      <c r="A143" s="302"/>
      <c r="B143" s="338"/>
      <c r="C143" s="297" t="s">
        <v>375</v>
      </c>
      <c r="D143" s="317" t="s">
        <v>376</v>
      </c>
      <c r="E143" s="299"/>
    </row>
    <row r="144" spans="1:5" ht="25.5" hidden="1">
      <c r="A144" s="302"/>
      <c r="B144" s="300"/>
      <c r="C144" s="300">
        <v>6298</v>
      </c>
      <c r="D144" s="312" t="s">
        <v>378</v>
      </c>
      <c r="E144" s="313"/>
    </row>
    <row r="145" spans="1:5" ht="21" customHeight="1">
      <c r="A145" s="364"/>
      <c r="B145" s="391">
        <v>90008</v>
      </c>
      <c r="C145" s="600" t="s">
        <v>446</v>
      </c>
      <c r="D145" s="601"/>
      <c r="E145" s="334">
        <f>E146</f>
        <v>23700</v>
      </c>
    </row>
    <row r="146" spans="1:5" ht="27" customHeight="1">
      <c r="A146" s="566" t="s">
        <v>482</v>
      </c>
      <c r="B146" s="567"/>
      <c r="C146" s="322" t="s">
        <v>375</v>
      </c>
      <c r="D146" s="348" t="s">
        <v>376</v>
      </c>
      <c r="E146" s="324">
        <v>23700</v>
      </c>
    </row>
    <row r="147" ht="15" customHeight="1" thickBot="1">
      <c r="E147" s="280"/>
    </row>
    <row r="148" spans="1:5" s="281" customFormat="1" ht="13.5" customHeight="1">
      <c r="A148" s="553" t="s">
        <v>12</v>
      </c>
      <c r="B148" s="595" t="s">
        <v>13</v>
      </c>
      <c r="C148" s="595" t="s">
        <v>57</v>
      </c>
      <c r="D148" s="595" t="s">
        <v>372</v>
      </c>
      <c r="E148" s="619" t="s">
        <v>485</v>
      </c>
    </row>
    <row r="149" spans="1:5" s="281" customFormat="1" ht="22.5" customHeight="1" thickBot="1">
      <c r="A149" s="594"/>
      <c r="B149" s="596"/>
      <c r="C149" s="596"/>
      <c r="D149" s="596"/>
      <c r="E149" s="620"/>
    </row>
    <row r="150" spans="1:5" s="284" customFormat="1" ht="9" thickBot="1">
      <c r="A150" s="282">
        <v>1</v>
      </c>
      <c r="B150" s="282">
        <v>2</v>
      </c>
      <c r="C150" s="282">
        <v>3</v>
      </c>
      <c r="D150" s="282">
        <v>4</v>
      </c>
      <c r="E150" s="283">
        <v>5</v>
      </c>
    </row>
    <row r="151" spans="1:5" s="384" customFormat="1" ht="21.75" customHeight="1" thickBot="1">
      <c r="A151" s="387">
        <v>921</v>
      </c>
      <c r="B151" s="597" t="s">
        <v>447</v>
      </c>
      <c r="C151" s="598"/>
      <c r="D151" s="599"/>
      <c r="E151" s="461">
        <f>E152+E154</f>
        <v>304000</v>
      </c>
    </row>
    <row r="152" spans="1:5" ht="21" customHeight="1" hidden="1">
      <c r="A152" s="364"/>
      <c r="B152" s="389">
        <v>92109</v>
      </c>
      <c r="C152" s="322"/>
      <c r="D152" s="390" t="s">
        <v>53</v>
      </c>
      <c r="E152" s="324">
        <f>E153</f>
        <v>0</v>
      </c>
    </row>
    <row r="153" spans="1:5" ht="25.5" hidden="1">
      <c r="A153" s="302"/>
      <c r="B153" s="342"/>
      <c r="C153" s="342">
        <v>6298</v>
      </c>
      <c r="D153" s="317" t="s">
        <v>378</v>
      </c>
      <c r="E153" s="321"/>
    </row>
    <row r="154" spans="1:5" ht="27.75" customHeight="1">
      <c r="A154" s="346"/>
      <c r="B154" s="391">
        <v>92116</v>
      </c>
      <c r="C154" s="600" t="s">
        <v>448</v>
      </c>
      <c r="D154" s="601"/>
      <c r="E154" s="334">
        <f>SUM(E155:E156)</f>
        <v>304000</v>
      </c>
    </row>
    <row r="155" spans="1:5" ht="25.5" hidden="1">
      <c r="A155" s="346"/>
      <c r="B155" s="389"/>
      <c r="C155" s="322" t="s">
        <v>60</v>
      </c>
      <c r="D155" s="348" t="s">
        <v>61</v>
      </c>
      <c r="E155" s="324"/>
    </row>
    <row r="156" spans="1:5" ht="26.25" customHeight="1" thickBot="1">
      <c r="A156" s="364"/>
      <c r="B156" s="342"/>
      <c r="C156" s="342">
        <v>6298</v>
      </c>
      <c r="D156" s="339" t="s">
        <v>378</v>
      </c>
      <c r="E156" s="299">
        <v>304000</v>
      </c>
    </row>
    <row r="157" spans="1:5" s="384" customFormat="1" ht="24.75" customHeight="1" hidden="1" thickBot="1">
      <c r="A157" s="387">
        <v>926</v>
      </c>
      <c r="B157" s="597" t="s">
        <v>449</v>
      </c>
      <c r="C157" s="598"/>
      <c r="D157" s="599"/>
      <c r="E157" s="388">
        <f>E158</f>
        <v>0</v>
      </c>
    </row>
    <row r="158" spans="1:5" ht="29.25" customHeight="1" hidden="1" thickBot="1">
      <c r="A158" s="364"/>
      <c r="B158" s="395">
        <v>92601</v>
      </c>
      <c r="C158" s="555" t="s">
        <v>333</v>
      </c>
      <c r="D158" s="556"/>
      <c r="E158" s="365">
        <f>SUM(E159:E160)</f>
        <v>0</v>
      </c>
    </row>
    <row r="159" spans="1:5" ht="26.25" hidden="1" thickTop="1">
      <c r="A159" s="293"/>
      <c r="B159" s="385"/>
      <c r="C159" s="297" t="s">
        <v>60</v>
      </c>
      <c r="D159" s="317" t="s">
        <v>61</v>
      </c>
      <c r="E159" s="299"/>
    </row>
    <row r="160" spans="1:5" ht="26.25" hidden="1" thickBot="1">
      <c r="A160" s="302"/>
      <c r="B160" s="360"/>
      <c r="C160" s="360">
        <v>6290</v>
      </c>
      <c r="D160" s="381" t="s">
        <v>378</v>
      </c>
      <c r="E160" s="301"/>
    </row>
    <row r="161" spans="1:6" s="398" customFormat="1" ht="39.75" customHeight="1" thickBot="1">
      <c r="A161" s="634" t="s">
        <v>450</v>
      </c>
      <c r="B161" s="635"/>
      <c r="C161" s="635"/>
      <c r="D161" s="636"/>
      <c r="E161" s="396">
        <f>E7+E16+E19+E22+E28+E36+E47+E61+E66+E100+E111+E118+E137+E151</f>
        <v>16017077</v>
      </c>
      <c r="F161" s="397"/>
    </row>
    <row r="162" spans="2:7" ht="21.75" customHeight="1">
      <c r="B162" s="399"/>
      <c r="C162" s="399"/>
      <c r="D162" s="400"/>
      <c r="E162" s="400"/>
      <c r="F162" s="401"/>
      <c r="G162" s="401"/>
    </row>
    <row r="163" spans="1:4" s="427" customFormat="1" ht="18" customHeight="1">
      <c r="A163" s="428" t="s">
        <v>339</v>
      </c>
      <c r="B163" s="425"/>
      <c r="C163" s="426"/>
      <c r="D163" s="443"/>
    </row>
    <row r="164" spans="1:3" s="427" customFormat="1" ht="15" customHeight="1">
      <c r="A164" s="428" t="s">
        <v>340</v>
      </c>
      <c r="B164" s="425"/>
      <c r="C164" s="426"/>
    </row>
    <row r="165" spans="1:3" s="427" customFormat="1" ht="21.75" customHeight="1">
      <c r="A165" s="428" t="s">
        <v>341</v>
      </c>
      <c r="B165" s="425"/>
      <c r="C165" s="426"/>
    </row>
    <row r="166" spans="1:4" s="427" customFormat="1" ht="15" customHeight="1">
      <c r="A166" s="425"/>
      <c r="B166" s="425"/>
      <c r="C166" s="426"/>
      <c r="D166" s="413"/>
    </row>
    <row r="167" spans="1:3" s="427" customFormat="1" ht="21" customHeight="1">
      <c r="A167" s="425"/>
      <c r="B167" s="425"/>
      <c r="C167" s="426"/>
    </row>
    <row r="168" spans="1:6" ht="12.75">
      <c r="A168" s="402"/>
      <c r="B168" s="399"/>
      <c r="C168" s="399"/>
      <c r="D168" s="403"/>
      <c r="E168" s="404"/>
      <c r="F168" s="401"/>
    </row>
    <row r="169" spans="2:5" ht="12.75">
      <c r="B169" s="405"/>
      <c r="C169" s="399"/>
      <c r="D169" s="400"/>
      <c r="E169" s="404"/>
    </row>
    <row r="170" spans="2:5" ht="12.75">
      <c r="B170" s="399"/>
      <c r="C170" s="399"/>
      <c r="D170" s="400"/>
      <c r="E170" s="404">
        <f>E161-E168</f>
        <v>16017077</v>
      </c>
    </row>
    <row r="171" spans="2:5" ht="12.75">
      <c r="B171" s="399"/>
      <c r="C171" s="399"/>
      <c r="D171" s="400"/>
      <c r="E171" s="400"/>
    </row>
    <row r="172" spans="2:5" ht="12.75">
      <c r="B172" s="399"/>
      <c r="C172" s="399"/>
      <c r="D172" s="400"/>
      <c r="E172" s="400"/>
    </row>
    <row r="173" spans="2:5" ht="12.75">
      <c r="B173" s="399"/>
      <c r="C173" s="399"/>
      <c r="D173" s="400"/>
      <c r="E173" s="400"/>
    </row>
    <row r="174" spans="2:5" ht="12.75">
      <c r="B174" s="399"/>
      <c r="C174" s="399"/>
      <c r="D174" s="400"/>
      <c r="E174" s="400"/>
    </row>
    <row r="175" spans="2:5" ht="12.75">
      <c r="B175" s="399"/>
      <c r="C175" s="399"/>
      <c r="D175" s="400"/>
      <c r="E175" s="400"/>
    </row>
    <row r="176" spans="2:5" ht="12.75">
      <c r="B176" s="399"/>
      <c r="C176" s="399"/>
      <c r="D176" s="400"/>
      <c r="E176" s="400"/>
    </row>
    <row r="177" spans="2:5" ht="12.75">
      <c r="B177" s="399"/>
      <c r="C177" s="399"/>
      <c r="D177" s="400"/>
      <c r="E177" s="400"/>
    </row>
    <row r="178" spans="2:5" ht="12.75">
      <c r="B178" s="399"/>
      <c r="C178" s="399"/>
      <c r="D178" s="400"/>
      <c r="E178" s="400"/>
    </row>
    <row r="179" spans="2:5" ht="12.75">
      <c r="B179" s="399"/>
      <c r="C179" s="399"/>
      <c r="D179" s="400"/>
      <c r="E179" s="400"/>
    </row>
    <row r="180" spans="2:5" ht="12.75">
      <c r="B180" s="399"/>
      <c r="C180" s="399"/>
      <c r="D180" s="400"/>
      <c r="E180" s="400"/>
    </row>
    <row r="181" spans="2:5" ht="12.75">
      <c r="B181" s="399"/>
      <c r="C181" s="399"/>
      <c r="D181" s="400"/>
      <c r="E181" s="400"/>
    </row>
    <row r="182" spans="2:5" ht="12.75">
      <c r="B182" s="399"/>
      <c r="C182" s="399"/>
      <c r="D182" s="400"/>
      <c r="E182" s="400"/>
    </row>
    <row r="183" spans="2:5" ht="12.75">
      <c r="B183" s="399"/>
      <c r="C183" s="399"/>
      <c r="D183" s="400"/>
      <c r="E183" s="400"/>
    </row>
    <row r="184" spans="2:5" ht="12.75">
      <c r="B184" s="399"/>
      <c r="C184" s="399"/>
      <c r="D184" s="400"/>
      <c r="E184" s="400"/>
    </row>
    <row r="185" spans="2:5" ht="12.75">
      <c r="B185" s="399"/>
      <c r="C185" s="399"/>
      <c r="D185" s="400"/>
      <c r="E185" s="400"/>
    </row>
    <row r="186" spans="2:5" ht="12.75">
      <c r="B186" s="399"/>
      <c r="C186" s="399"/>
      <c r="D186" s="400"/>
      <c r="E186" s="400"/>
    </row>
    <row r="187" spans="2:5" ht="12.75">
      <c r="B187" s="399"/>
      <c r="C187" s="399"/>
      <c r="D187" s="400"/>
      <c r="E187" s="400"/>
    </row>
    <row r="188" spans="2:5" ht="12.75">
      <c r="B188" s="399"/>
      <c r="C188" s="399"/>
      <c r="D188" s="400"/>
      <c r="E188" s="400"/>
    </row>
    <row r="189" spans="2:5" ht="12.75">
      <c r="B189" s="399"/>
      <c r="C189" s="399"/>
      <c r="D189" s="400"/>
      <c r="E189" s="400"/>
    </row>
    <row r="190" spans="2:5" ht="12.75">
      <c r="B190" s="399"/>
      <c r="C190" s="399"/>
      <c r="D190" s="400"/>
      <c r="E190" s="400"/>
    </row>
    <row r="191" spans="2:5" ht="12.75">
      <c r="B191" s="399"/>
      <c r="C191" s="399"/>
      <c r="D191" s="400"/>
      <c r="E191" s="400"/>
    </row>
    <row r="192" spans="2:5" ht="12.75">
      <c r="B192" s="399"/>
      <c r="C192" s="399"/>
      <c r="D192" s="400"/>
      <c r="E192" s="400"/>
    </row>
    <row r="193" spans="2:5" ht="12.75">
      <c r="B193" s="399"/>
      <c r="C193" s="399"/>
      <c r="D193" s="400"/>
      <c r="E193" s="400"/>
    </row>
    <row r="194" spans="2:5" ht="12.75">
      <c r="B194" s="399"/>
      <c r="C194" s="399"/>
      <c r="D194" s="400"/>
      <c r="E194" s="400"/>
    </row>
    <row r="195" spans="2:5" ht="12.75">
      <c r="B195" s="399"/>
      <c r="C195" s="399"/>
      <c r="D195" s="400"/>
      <c r="E195" s="400"/>
    </row>
    <row r="196" spans="2:5" ht="12.75">
      <c r="B196" s="399"/>
      <c r="C196" s="399"/>
      <c r="D196" s="400"/>
      <c r="E196" s="400"/>
    </row>
    <row r="197" spans="2:5" ht="12.75">
      <c r="B197" s="399"/>
      <c r="C197" s="399"/>
      <c r="D197" s="400"/>
      <c r="E197" s="400"/>
    </row>
    <row r="198" spans="2:5" ht="12.75">
      <c r="B198" s="399"/>
      <c r="C198" s="399"/>
      <c r="D198" s="400"/>
      <c r="E198" s="400"/>
    </row>
    <row r="199" spans="2:5" ht="12.75">
      <c r="B199" s="399"/>
      <c r="C199" s="399"/>
      <c r="D199" s="400"/>
      <c r="E199" s="400"/>
    </row>
    <row r="200" spans="2:5" ht="12.75">
      <c r="B200" s="399"/>
      <c r="C200" s="399"/>
      <c r="D200" s="400"/>
      <c r="E200" s="400"/>
    </row>
  </sheetData>
  <mergeCells count="117">
    <mergeCell ref="C122:D122"/>
    <mergeCell ref="A123:B123"/>
    <mergeCell ref="E148:E149"/>
    <mergeCell ref="A148:A149"/>
    <mergeCell ref="B148:B149"/>
    <mergeCell ref="C148:C149"/>
    <mergeCell ref="D148:D149"/>
    <mergeCell ref="C145:D145"/>
    <mergeCell ref="C132:D132"/>
    <mergeCell ref="B137:D137"/>
    <mergeCell ref="C44:C45"/>
    <mergeCell ref="D44:D45"/>
    <mergeCell ref="C62:D62"/>
    <mergeCell ref="C64:D64"/>
    <mergeCell ref="B66:D66"/>
    <mergeCell ref="C67:D67"/>
    <mergeCell ref="C70:D70"/>
    <mergeCell ref="C78:D78"/>
    <mergeCell ref="A68:B68"/>
    <mergeCell ref="A75:B75"/>
    <mergeCell ref="A71:B74"/>
    <mergeCell ref="A76:B77"/>
    <mergeCell ref="E44:E45"/>
    <mergeCell ref="A95:A96"/>
    <mergeCell ref="B95:B96"/>
    <mergeCell ref="C95:C96"/>
    <mergeCell ref="D95:D96"/>
    <mergeCell ref="E95:E96"/>
    <mergeCell ref="C48:D48"/>
    <mergeCell ref="B58:D58"/>
    <mergeCell ref="C59:D59"/>
    <mergeCell ref="B61:D61"/>
    <mergeCell ref="A2:E2"/>
    <mergeCell ref="A161:D161"/>
    <mergeCell ref="A4:A5"/>
    <mergeCell ref="B4:B5"/>
    <mergeCell ref="C4:C5"/>
    <mergeCell ref="D4:D5"/>
    <mergeCell ref="B47:D47"/>
    <mergeCell ref="C8:D8"/>
    <mergeCell ref="B7:D7"/>
    <mergeCell ref="A24:B24"/>
    <mergeCell ref="C13:D13"/>
    <mergeCell ref="B19:D19"/>
    <mergeCell ref="C20:D20"/>
    <mergeCell ref="A14:B14"/>
    <mergeCell ref="A18:B18"/>
    <mergeCell ref="B16:D16"/>
    <mergeCell ref="C17:D17"/>
    <mergeCell ref="E4:E5"/>
    <mergeCell ref="A10:B12"/>
    <mergeCell ref="A26:B27"/>
    <mergeCell ref="A30:B35"/>
    <mergeCell ref="A21:B21"/>
    <mergeCell ref="B22:D22"/>
    <mergeCell ref="C23:D23"/>
    <mergeCell ref="C25:D25"/>
    <mergeCell ref="B28:D28"/>
    <mergeCell ref="C29:D29"/>
    <mergeCell ref="C40:D40"/>
    <mergeCell ref="C37:D37"/>
    <mergeCell ref="B36:D36"/>
    <mergeCell ref="A38:B38"/>
    <mergeCell ref="A39:B39"/>
    <mergeCell ref="A102:B102"/>
    <mergeCell ref="A104:B104"/>
    <mergeCell ref="C89:D89"/>
    <mergeCell ref="C93:D93"/>
    <mergeCell ref="B100:D100"/>
    <mergeCell ref="C101:D101"/>
    <mergeCell ref="A98:B99"/>
    <mergeCell ref="A91:B91"/>
    <mergeCell ref="A92:B92"/>
    <mergeCell ref="C103:D103"/>
    <mergeCell ref="C105:D105"/>
    <mergeCell ref="B134:D134"/>
    <mergeCell ref="C135:D135"/>
    <mergeCell ref="C109:D109"/>
    <mergeCell ref="B111:D111"/>
    <mergeCell ref="A133:B133"/>
    <mergeCell ref="C115:D115"/>
    <mergeCell ref="A106:B106"/>
    <mergeCell ref="A113:B113"/>
    <mergeCell ref="A120:B120"/>
    <mergeCell ref="B151:D151"/>
    <mergeCell ref="C154:D154"/>
    <mergeCell ref="B157:D157"/>
    <mergeCell ref="A146:B146"/>
    <mergeCell ref="C158:D158"/>
    <mergeCell ref="A41:B41"/>
    <mergeCell ref="A42:B42"/>
    <mergeCell ref="A49:B49"/>
    <mergeCell ref="A65:B65"/>
    <mergeCell ref="A44:A45"/>
    <mergeCell ref="B44:B45"/>
    <mergeCell ref="A83:B83"/>
    <mergeCell ref="A86:B86"/>
    <mergeCell ref="A85:B85"/>
    <mergeCell ref="A79:B82"/>
    <mergeCell ref="A84:B84"/>
    <mergeCell ref="A87:B88"/>
    <mergeCell ref="A90:B90"/>
    <mergeCell ref="A107:B107"/>
    <mergeCell ref="B118:D118"/>
    <mergeCell ref="C124:D124"/>
    <mergeCell ref="C128:D128"/>
    <mergeCell ref="A121:B121"/>
    <mergeCell ref="A108:B108"/>
    <mergeCell ref="B114:D114"/>
    <mergeCell ref="C112:D112"/>
    <mergeCell ref="A110:B110"/>
    <mergeCell ref="C119:D119"/>
    <mergeCell ref="C142:D142"/>
    <mergeCell ref="A125:B125"/>
    <mergeCell ref="A131:B131"/>
    <mergeCell ref="A129:B129"/>
    <mergeCell ref="A126:B127"/>
  </mergeCells>
  <printOptions horizontalCentered="1"/>
  <pageMargins left="0.2" right="0.2" top="0.85" bottom="0.38" header="0.29" footer="0.19"/>
  <pageSetup horizontalDpi="600" verticalDpi="600" orientation="portrait" paperSize="9" scale="90" r:id="rId1"/>
  <headerFooter alignWithMargins="0">
    <oddHeader>&amp;R&amp;"Arial,Pogrubiony"Załącznik Nr &amp;A
do Zarządzenia Wójta Gminy Miłkowice Nr 5/2009
z dnia 9 lutego 2009 roku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66"/>
  <sheetViews>
    <sheetView zoomScale="75" zoomScaleNormal="75" workbookViewId="0" topLeftCell="A40">
      <selection activeCell="A41" sqref="A41:B41"/>
    </sheetView>
  </sheetViews>
  <sheetFormatPr defaultColWidth="9.140625" defaultRowHeight="12.75"/>
  <cols>
    <col min="1" max="1" width="5.140625" style="99" customWidth="1"/>
    <col min="2" max="2" width="7.00390625" style="99" customWidth="1"/>
    <col min="3" max="3" width="6.28125" style="99" customWidth="1"/>
    <col min="4" max="4" width="63.57421875" style="99" customWidth="1"/>
    <col min="5" max="6" width="13.28125" style="99" customWidth="1"/>
    <col min="7" max="7" width="16.00390625" style="98" customWidth="1"/>
    <col min="8" max="8" width="11.421875" style="99" customWidth="1"/>
    <col min="9" max="9" width="13.28125" style="99" customWidth="1"/>
    <col min="10" max="10" width="11.140625" style="99" bestFit="1" customWidth="1"/>
    <col min="11" max="16384" width="9.140625" style="99" customWidth="1"/>
  </cols>
  <sheetData>
    <row r="1" spans="1:6" ht="30.75" customHeight="1">
      <c r="A1" s="671" t="s">
        <v>490</v>
      </c>
      <c r="B1" s="671"/>
      <c r="C1" s="671"/>
      <c r="D1" s="671"/>
      <c r="E1" s="671"/>
      <c r="F1" s="671"/>
    </row>
    <row r="2" spans="1:7" s="101" customFormat="1" ht="12.75" customHeight="1">
      <c r="A2" s="747" t="s">
        <v>12</v>
      </c>
      <c r="B2" s="747" t="s">
        <v>159</v>
      </c>
      <c r="C2" s="747" t="s">
        <v>57</v>
      </c>
      <c r="D2" s="750" t="s">
        <v>74</v>
      </c>
      <c r="E2" s="651" t="s">
        <v>453</v>
      </c>
      <c r="F2" s="653" t="s">
        <v>161</v>
      </c>
      <c r="G2" s="100"/>
    </row>
    <row r="3" spans="1:6" ht="11.25">
      <c r="A3" s="748"/>
      <c r="B3" s="748"/>
      <c r="C3" s="748"/>
      <c r="D3" s="751"/>
      <c r="E3" s="652"/>
      <c r="F3" s="654"/>
    </row>
    <row r="4" spans="1:7" s="106" customFormat="1" ht="18" customHeight="1">
      <c r="A4" s="102" t="s">
        <v>14</v>
      </c>
      <c r="B4" s="752" t="s">
        <v>162</v>
      </c>
      <c r="C4" s="753"/>
      <c r="D4" s="754"/>
      <c r="E4" s="103">
        <f>E44+E5+E15+E40+E42+E45</f>
        <v>1916450</v>
      </c>
      <c r="F4" s="104"/>
      <c r="G4" s="105"/>
    </row>
    <row r="5" spans="1:13" s="111" customFormat="1" ht="18" customHeight="1">
      <c r="A5" s="107"/>
      <c r="B5" s="108" t="s">
        <v>15</v>
      </c>
      <c r="C5" s="655" t="s">
        <v>16</v>
      </c>
      <c r="D5" s="656"/>
      <c r="E5" s="109">
        <f>SUM(E6:E14)</f>
        <v>103044</v>
      </c>
      <c r="F5" s="110"/>
      <c r="G5" s="767"/>
      <c r="H5" s="767"/>
      <c r="I5" s="767"/>
      <c r="J5" s="767"/>
      <c r="K5" s="767"/>
      <c r="L5" s="767"/>
      <c r="M5" s="767"/>
    </row>
    <row r="6" spans="1:6" ht="16.5" customHeight="1">
      <c r="A6" s="765" t="s">
        <v>163</v>
      </c>
      <c r="B6" s="775"/>
      <c r="C6" s="112">
        <v>3020</v>
      </c>
      <c r="D6" s="113" t="s">
        <v>164</v>
      </c>
      <c r="E6" s="114">
        <v>350</v>
      </c>
      <c r="F6" s="115"/>
    </row>
    <row r="7" spans="1:6" ht="16.5" customHeight="1">
      <c r="A7" s="765"/>
      <c r="B7" s="775"/>
      <c r="C7" s="116">
        <v>4010</v>
      </c>
      <c r="D7" s="117" t="s">
        <v>85</v>
      </c>
      <c r="E7" s="114">
        <v>18200</v>
      </c>
      <c r="F7" s="115"/>
    </row>
    <row r="8" spans="1:6" ht="16.5" customHeight="1">
      <c r="A8" s="765"/>
      <c r="B8" s="775"/>
      <c r="C8" s="116">
        <v>4040</v>
      </c>
      <c r="D8" s="117" t="s">
        <v>86</v>
      </c>
      <c r="E8" s="114">
        <v>3253</v>
      </c>
      <c r="F8" s="115"/>
    </row>
    <row r="9" spans="1:8" ht="16.5" customHeight="1">
      <c r="A9" s="765"/>
      <c r="B9" s="775"/>
      <c r="C9" s="116">
        <v>4110</v>
      </c>
      <c r="D9" s="117" t="s">
        <v>87</v>
      </c>
      <c r="E9" s="114">
        <v>3620</v>
      </c>
      <c r="F9" s="115"/>
      <c r="H9" s="98"/>
    </row>
    <row r="10" spans="1:6" ht="16.5" customHeight="1">
      <c r="A10" s="765"/>
      <c r="B10" s="775"/>
      <c r="C10" s="116">
        <v>4120</v>
      </c>
      <c r="D10" s="117" t="s">
        <v>88</v>
      </c>
      <c r="E10" s="114">
        <v>1083</v>
      </c>
      <c r="F10" s="115"/>
    </row>
    <row r="11" spans="1:8" ht="16.5" customHeight="1">
      <c r="A11" s="765"/>
      <c r="B11" s="775"/>
      <c r="C11" s="116">
        <v>4170</v>
      </c>
      <c r="D11" s="117" t="s">
        <v>89</v>
      </c>
      <c r="E11" s="114">
        <v>4000</v>
      </c>
      <c r="F11" s="115"/>
      <c r="H11" s="98"/>
    </row>
    <row r="12" spans="1:8" ht="16.5" customHeight="1">
      <c r="A12" s="765"/>
      <c r="B12" s="775"/>
      <c r="C12" s="116">
        <v>4210</v>
      </c>
      <c r="D12" s="117" t="s">
        <v>90</v>
      </c>
      <c r="E12" s="114">
        <v>800</v>
      </c>
      <c r="F12" s="115"/>
      <c r="H12" s="98"/>
    </row>
    <row r="13" spans="1:6" ht="16.5" customHeight="1">
      <c r="A13" s="765"/>
      <c r="B13" s="775"/>
      <c r="C13" s="116">
        <v>4300</v>
      </c>
      <c r="D13" s="117" t="s">
        <v>91</v>
      </c>
      <c r="E13" s="114">
        <v>70000</v>
      </c>
      <c r="F13" s="115"/>
    </row>
    <row r="14" spans="1:6" ht="16.5" customHeight="1">
      <c r="A14" s="776"/>
      <c r="B14" s="777"/>
      <c r="C14" s="116">
        <v>4440</v>
      </c>
      <c r="D14" s="117" t="s">
        <v>92</v>
      </c>
      <c r="E14" s="114">
        <v>1738</v>
      </c>
      <c r="F14" s="115"/>
    </row>
    <row r="15" spans="1:7" s="111" customFormat="1" ht="20.25" customHeight="1">
      <c r="A15" s="118"/>
      <c r="B15" s="119" t="s">
        <v>17</v>
      </c>
      <c r="C15" s="655" t="s">
        <v>18</v>
      </c>
      <c r="D15" s="656"/>
      <c r="E15" s="109">
        <f>E16+E22+E26+E31+E33+E38</f>
        <v>1797400</v>
      </c>
      <c r="F15" s="120"/>
      <c r="G15" s="121"/>
    </row>
    <row r="16" spans="1:6" ht="18.75" customHeight="1">
      <c r="A16" s="122"/>
      <c r="B16" s="123"/>
      <c r="C16" s="112">
        <v>6050</v>
      </c>
      <c r="D16" s="124" t="s">
        <v>95</v>
      </c>
      <c r="E16" s="125">
        <f>SUM(E17:E21)</f>
        <v>873300</v>
      </c>
      <c r="F16" s="126"/>
    </row>
    <row r="17" spans="1:6" ht="22.5">
      <c r="A17" s="122"/>
      <c r="B17" s="123"/>
      <c r="C17" s="127"/>
      <c r="D17" s="462" t="s">
        <v>169</v>
      </c>
      <c r="E17" s="463">
        <v>19300</v>
      </c>
      <c r="F17" s="126"/>
    </row>
    <row r="18" spans="1:6" ht="22.5">
      <c r="A18" s="780" t="s">
        <v>573</v>
      </c>
      <c r="B18" s="781"/>
      <c r="C18" s="127"/>
      <c r="D18" s="468" t="s">
        <v>170</v>
      </c>
      <c r="E18" s="469">
        <v>610000</v>
      </c>
      <c r="F18" s="126"/>
    </row>
    <row r="19" spans="1:6" ht="22.5">
      <c r="A19" s="780"/>
      <c r="B19" s="781"/>
      <c r="C19" s="127"/>
      <c r="D19" s="464" t="s">
        <v>167</v>
      </c>
      <c r="E19" s="465">
        <v>110000</v>
      </c>
      <c r="F19" s="131"/>
    </row>
    <row r="20" spans="1:6" ht="18" customHeight="1">
      <c r="A20" s="780"/>
      <c r="B20" s="781"/>
      <c r="C20" s="127"/>
      <c r="D20" s="128" t="s">
        <v>492</v>
      </c>
      <c r="E20" s="130">
        <v>134000</v>
      </c>
      <c r="F20" s="126"/>
    </row>
    <row r="21" spans="1:6" ht="18" customHeight="1" hidden="1">
      <c r="A21" s="780"/>
      <c r="B21" s="781"/>
      <c r="C21" s="127"/>
      <c r="D21" s="128" t="s">
        <v>168</v>
      </c>
      <c r="E21" s="130"/>
      <c r="F21" s="126"/>
    </row>
    <row r="22" spans="1:6" ht="19.5" customHeight="1">
      <c r="A22" s="780"/>
      <c r="B22" s="781"/>
      <c r="C22" s="112">
        <v>6058</v>
      </c>
      <c r="D22" s="124" t="s">
        <v>95</v>
      </c>
      <c r="E22" s="125">
        <f>SUM(E23:E25)</f>
        <v>463100</v>
      </c>
      <c r="F22" s="126"/>
    </row>
    <row r="23" spans="1:6" ht="22.5">
      <c r="A23" s="780"/>
      <c r="B23" s="781"/>
      <c r="C23" s="127"/>
      <c r="D23" s="128" t="s">
        <v>169</v>
      </c>
      <c r="E23" s="130">
        <v>463100</v>
      </c>
      <c r="F23" s="131"/>
    </row>
    <row r="24" spans="1:6" ht="28.5" customHeight="1" hidden="1">
      <c r="A24" s="780"/>
      <c r="B24" s="781"/>
      <c r="C24" s="127"/>
      <c r="D24" s="128" t="s">
        <v>167</v>
      </c>
      <c r="E24" s="130"/>
      <c r="F24" s="131"/>
    </row>
    <row r="25" spans="1:6" ht="22.5" hidden="1">
      <c r="A25" s="780"/>
      <c r="B25" s="781"/>
      <c r="C25" s="127"/>
      <c r="D25" s="128" t="s">
        <v>170</v>
      </c>
      <c r="E25" s="130"/>
      <c r="F25" s="126"/>
    </row>
    <row r="26" spans="1:6" ht="19.5" customHeight="1">
      <c r="A26" s="780"/>
      <c r="B26" s="781"/>
      <c r="C26" s="112">
        <v>6059</v>
      </c>
      <c r="D26" s="124" t="s">
        <v>95</v>
      </c>
      <c r="E26" s="125">
        <f>SUM(E27:E30)</f>
        <v>230000</v>
      </c>
      <c r="F26" s="126"/>
    </row>
    <row r="27" spans="1:6" ht="22.5">
      <c r="A27" s="780"/>
      <c r="B27" s="781"/>
      <c r="C27" s="127"/>
      <c r="D27" s="128" t="s">
        <v>169</v>
      </c>
      <c r="E27" s="130">
        <f>249300-E17</f>
        <v>230000</v>
      </c>
      <c r="F27" s="126"/>
    </row>
    <row r="28" spans="1:6" ht="25.5" customHeight="1" hidden="1">
      <c r="A28" s="780"/>
      <c r="B28" s="781"/>
      <c r="C28" s="127"/>
      <c r="D28" s="128" t="s">
        <v>167</v>
      </c>
      <c r="E28" s="130"/>
      <c r="F28" s="126"/>
    </row>
    <row r="29" spans="1:6" ht="41.25" customHeight="1" hidden="1">
      <c r="A29" s="780"/>
      <c r="B29" s="781"/>
      <c r="C29" s="127"/>
      <c r="D29" s="128" t="s">
        <v>166</v>
      </c>
      <c r="E29" s="130"/>
      <c r="F29" s="126"/>
    </row>
    <row r="30" spans="1:6" ht="22.5" hidden="1">
      <c r="A30" s="780"/>
      <c r="B30" s="781"/>
      <c r="C30" s="127"/>
      <c r="D30" s="128" t="s">
        <v>170</v>
      </c>
      <c r="E30" s="130"/>
      <c r="F30" s="126"/>
    </row>
    <row r="31" spans="1:7" s="106" customFormat="1" ht="18" customHeight="1">
      <c r="A31" s="780"/>
      <c r="B31" s="781"/>
      <c r="C31" s="112">
        <v>6060</v>
      </c>
      <c r="D31" s="124" t="s">
        <v>201</v>
      </c>
      <c r="E31" s="125">
        <f>E32</f>
        <v>21000</v>
      </c>
      <c r="F31" s="156"/>
      <c r="G31" s="105"/>
    </row>
    <row r="32" spans="1:6" ht="18.75" customHeight="1">
      <c r="A32" s="780"/>
      <c r="B32" s="781"/>
      <c r="C32" s="127"/>
      <c r="D32" s="128" t="s">
        <v>491</v>
      </c>
      <c r="E32" s="130">
        <v>21000</v>
      </c>
      <c r="F32" s="126"/>
    </row>
    <row r="33" spans="1:6" ht="25.5" customHeight="1">
      <c r="A33" s="780"/>
      <c r="B33" s="781"/>
      <c r="C33" s="112">
        <v>6210</v>
      </c>
      <c r="D33" s="124" t="s">
        <v>96</v>
      </c>
      <c r="E33" s="125">
        <f>SUM(E34:E37)</f>
        <v>160000</v>
      </c>
      <c r="F33" s="115"/>
    </row>
    <row r="34" spans="1:6" ht="18.75" customHeight="1">
      <c r="A34" s="780"/>
      <c r="B34" s="781"/>
      <c r="C34" s="127"/>
      <c r="D34" s="462" t="s">
        <v>165</v>
      </c>
      <c r="E34" s="463">
        <v>60000</v>
      </c>
      <c r="F34" s="126"/>
    </row>
    <row r="35" spans="1:6" ht="18" customHeight="1">
      <c r="A35" s="780"/>
      <c r="B35" s="781"/>
      <c r="C35" s="127"/>
      <c r="D35" s="464" t="s">
        <v>168</v>
      </c>
      <c r="E35" s="465">
        <v>50000</v>
      </c>
      <c r="F35" s="126"/>
    </row>
    <row r="36" spans="1:6" ht="18" customHeight="1">
      <c r="A36" s="780"/>
      <c r="B36" s="781"/>
      <c r="C36" s="127"/>
      <c r="D36" s="464" t="s">
        <v>492</v>
      </c>
      <c r="E36" s="465">
        <v>30000</v>
      </c>
      <c r="F36" s="126"/>
    </row>
    <row r="37" spans="1:6" ht="18" customHeight="1">
      <c r="A37" s="780"/>
      <c r="B37" s="781"/>
      <c r="C37" s="127"/>
      <c r="D37" s="128" t="s">
        <v>493</v>
      </c>
      <c r="E37" s="130">
        <v>20000</v>
      </c>
      <c r="F37" s="126"/>
    </row>
    <row r="38" spans="1:6" ht="21.75" customHeight="1">
      <c r="A38" s="780"/>
      <c r="B38" s="781"/>
      <c r="C38" s="112">
        <v>6610</v>
      </c>
      <c r="D38" s="124" t="s">
        <v>172</v>
      </c>
      <c r="E38" s="125">
        <f>E39</f>
        <v>50000</v>
      </c>
      <c r="F38" s="115"/>
    </row>
    <row r="39" spans="1:6" ht="27" customHeight="1">
      <c r="A39" s="782"/>
      <c r="B39" s="783"/>
      <c r="C39" s="650" t="s">
        <v>503</v>
      </c>
      <c r="D39" s="698"/>
      <c r="E39" s="133">
        <v>50000</v>
      </c>
      <c r="F39" s="115"/>
    </row>
    <row r="40" spans="1:6" s="111" customFormat="1" ht="18.75" customHeight="1">
      <c r="A40" s="118"/>
      <c r="B40" s="119" t="s">
        <v>19</v>
      </c>
      <c r="C40" s="757" t="s">
        <v>20</v>
      </c>
      <c r="D40" s="758"/>
      <c r="E40" s="134">
        <f>E41</f>
        <v>2006</v>
      </c>
      <c r="F40" s="110"/>
    </row>
    <row r="41" spans="1:6" ht="17.25" customHeight="1">
      <c r="A41" s="759" t="s">
        <v>163</v>
      </c>
      <c r="B41" s="760"/>
      <c r="C41" s="112">
        <v>4300</v>
      </c>
      <c r="D41" s="117" t="s">
        <v>91</v>
      </c>
      <c r="E41" s="114">
        <v>2006</v>
      </c>
      <c r="F41" s="115"/>
    </row>
    <row r="42" spans="1:7" s="138" customFormat="1" ht="19.5" customHeight="1">
      <c r="A42" s="135"/>
      <c r="B42" s="119" t="s">
        <v>21</v>
      </c>
      <c r="C42" s="655" t="s">
        <v>22</v>
      </c>
      <c r="D42" s="656"/>
      <c r="E42" s="109">
        <f>E43</f>
        <v>14000</v>
      </c>
      <c r="F42" s="136"/>
      <c r="G42" s="137"/>
    </row>
    <row r="43" spans="1:6" ht="20.25" customHeight="1">
      <c r="A43" s="778" t="s">
        <v>173</v>
      </c>
      <c r="B43" s="779"/>
      <c r="C43" s="112">
        <v>2850</v>
      </c>
      <c r="D43" s="139" t="s">
        <v>97</v>
      </c>
      <c r="E43" s="532">
        <v>14000</v>
      </c>
      <c r="F43" s="140"/>
    </row>
    <row r="44" spans="1:13" s="143" customFormat="1" ht="19.5" customHeight="1" hidden="1">
      <c r="A44" s="141"/>
      <c r="B44" s="142" t="s">
        <v>59</v>
      </c>
      <c r="C44" s="655" t="s">
        <v>26</v>
      </c>
      <c r="D44" s="656"/>
      <c r="E44" s="533"/>
      <c r="F44" s="136"/>
      <c r="G44" s="768"/>
      <c r="H44" s="768"/>
      <c r="I44" s="768"/>
      <c r="J44" s="768"/>
      <c r="K44" s="768"/>
      <c r="L44" s="768"/>
      <c r="M44" s="768"/>
    </row>
    <row r="45" spans="1:13" s="147" customFormat="1" ht="13.5" customHeight="1" hidden="1">
      <c r="A45" s="784"/>
      <c r="B45" s="785"/>
      <c r="C45" s="144"/>
      <c r="D45" s="145" t="s">
        <v>26</v>
      </c>
      <c r="E45" s="534">
        <f>SUM(E46:E49)</f>
        <v>0</v>
      </c>
      <c r="F45" s="146">
        <f>SUM(F46:F49)</f>
        <v>0</v>
      </c>
      <c r="G45" s="769"/>
      <c r="H45" s="769"/>
      <c r="I45" s="769"/>
      <c r="J45" s="769"/>
      <c r="K45" s="769"/>
      <c r="L45" s="769"/>
      <c r="M45" s="769"/>
    </row>
    <row r="46" spans="1:6" ht="14.25" customHeight="1" hidden="1">
      <c r="A46" s="784"/>
      <c r="B46" s="785"/>
      <c r="C46" s="148">
        <v>4010</v>
      </c>
      <c r="D46" s="139" t="s">
        <v>85</v>
      </c>
      <c r="E46" s="509"/>
      <c r="F46" s="115"/>
    </row>
    <row r="47" spans="1:6" ht="12.75" customHeight="1" hidden="1">
      <c r="A47" s="784"/>
      <c r="B47" s="785"/>
      <c r="C47" s="148">
        <v>4110</v>
      </c>
      <c r="D47" s="139" t="s">
        <v>87</v>
      </c>
      <c r="E47" s="509"/>
      <c r="F47" s="115"/>
    </row>
    <row r="48" spans="1:6" ht="12.75" customHeight="1" hidden="1">
      <c r="A48" s="784"/>
      <c r="B48" s="785"/>
      <c r="C48" s="148">
        <v>4120</v>
      </c>
      <c r="D48" s="139" t="s">
        <v>88</v>
      </c>
      <c r="E48" s="509"/>
      <c r="F48" s="115"/>
    </row>
    <row r="49" spans="1:6" ht="12.75" customHeight="1" hidden="1">
      <c r="A49" s="784"/>
      <c r="B49" s="785"/>
      <c r="C49" s="466">
        <v>4430</v>
      </c>
      <c r="D49" s="467" t="s">
        <v>102</v>
      </c>
      <c r="E49" s="535"/>
      <c r="F49" s="115"/>
    </row>
    <row r="50" spans="1:7" s="153" customFormat="1" ht="21" customHeight="1">
      <c r="A50" s="151">
        <v>400</v>
      </c>
      <c r="B50" s="665" t="s">
        <v>177</v>
      </c>
      <c r="C50" s="666"/>
      <c r="D50" s="667"/>
      <c r="E50" s="536">
        <f>E51</f>
        <v>1480000</v>
      </c>
      <c r="F50" s="537"/>
      <c r="G50" s="152"/>
    </row>
    <row r="51" spans="1:7" s="138" customFormat="1" ht="19.5" customHeight="1">
      <c r="A51" s="154"/>
      <c r="B51" s="108" t="s">
        <v>178</v>
      </c>
      <c r="C51" s="655" t="s">
        <v>23</v>
      </c>
      <c r="D51" s="656"/>
      <c r="E51" s="109">
        <f>E52+E61</f>
        <v>1480000</v>
      </c>
      <c r="F51" s="155"/>
      <c r="G51" s="137"/>
    </row>
    <row r="52" spans="1:7" s="106" customFormat="1" ht="19.5" customHeight="1">
      <c r="A52" s="659" t="s">
        <v>454</v>
      </c>
      <c r="B52" s="660"/>
      <c r="C52" s="112">
        <v>2650</v>
      </c>
      <c r="D52" s="124" t="s">
        <v>99</v>
      </c>
      <c r="E52" s="114">
        <f>SUM(E53:E57)</f>
        <v>730000</v>
      </c>
      <c r="F52" s="156"/>
      <c r="G52" s="105"/>
    </row>
    <row r="53" spans="1:6" ht="15.75" customHeight="1">
      <c r="A53" s="659"/>
      <c r="B53" s="660"/>
      <c r="C53" s="157"/>
      <c r="D53" s="462" t="s">
        <v>494</v>
      </c>
      <c r="E53" s="463">
        <v>250000</v>
      </c>
      <c r="F53" s="159"/>
    </row>
    <row r="54" spans="1:6" ht="15.75" customHeight="1">
      <c r="A54" s="659"/>
      <c r="B54" s="660"/>
      <c r="C54" s="157"/>
      <c r="D54" s="464" t="s">
        <v>537</v>
      </c>
      <c r="E54" s="465">
        <v>250000</v>
      </c>
      <c r="F54" s="159"/>
    </row>
    <row r="55" spans="1:6" ht="15.75" customHeight="1">
      <c r="A55" s="659"/>
      <c r="B55" s="660"/>
      <c r="C55" s="157"/>
      <c r="D55" s="464" t="s">
        <v>495</v>
      </c>
      <c r="E55" s="465">
        <v>40000</v>
      </c>
      <c r="F55" s="159"/>
    </row>
    <row r="56" spans="1:6" ht="15.75" customHeight="1">
      <c r="A56" s="661"/>
      <c r="B56" s="662"/>
      <c r="C56" s="265"/>
      <c r="D56" s="464" t="s">
        <v>496</v>
      </c>
      <c r="E56" s="465">
        <v>25000</v>
      </c>
      <c r="F56" s="159"/>
    </row>
    <row r="57" spans="1:6" ht="15.75" customHeight="1">
      <c r="A57" s="716" t="s">
        <v>471</v>
      </c>
      <c r="B57" s="717"/>
      <c r="C57" s="265"/>
      <c r="D57" s="149" t="s">
        <v>497</v>
      </c>
      <c r="E57" s="133">
        <v>165000</v>
      </c>
      <c r="F57" s="192"/>
    </row>
    <row r="58" spans="1:6" ht="9" customHeight="1">
      <c r="A58" s="123"/>
      <c r="B58" s="123"/>
      <c r="C58" s="123"/>
      <c r="D58" s="123"/>
      <c r="E58" s="123"/>
      <c r="F58" s="123"/>
    </row>
    <row r="59" spans="1:7" s="101" customFormat="1" ht="15.75" customHeight="1">
      <c r="A59" s="747" t="s">
        <v>12</v>
      </c>
      <c r="B59" s="747" t="s">
        <v>159</v>
      </c>
      <c r="C59" s="747" t="s">
        <v>57</v>
      </c>
      <c r="D59" s="750" t="s">
        <v>74</v>
      </c>
      <c r="E59" s="651" t="s">
        <v>453</v>
      </c>
      <c r="F59" s="653" t="s">
        <v>161</v>
      </c>
      <c r="G59" s="100"/>
    </row>
    <row r="60" spans="1:6" ht="11.25">
      <c r="A60" s="748"/>
      <c r="B60" s="748"/>
      <c r="C60" s="748"/>
      <c r="D60" s="751"/>
      <c r="E60" s="652"/>
      <c r="F60" s="654"/>
    </row>
    <row r="61" spans="1:7" s="106" customFormat="1" ht="18.75" customHeight="1">
      <c r="A61" s="798" t="s">
        <v>454</v>
      </c>
      <c r="B61" s="799"/>
      <c r="C61" s="112">
        <v>4260</v>
      </c>
      <c r="D61" s="124" t="s">
        <v>100</v>
      </c>
      <c r="E61" s="114">
        <f>E62</f>
        <v>750000</v>
      </c>
      <c r="F61" s="156"/>
      <c r="G61" s="105"/>
    </row>
    <row r="62" spans="1:6" ht="13.5" customHeight="1">
      <c r="A62" s="800"/>
      <c r="B62" s="801"/>
      <c r="C62" s="265"/>
      <c r="D62" s="149" t="s">
        <v>180</v>
      </c>
      <c r="E62" s="158">
        <v>750000</v>
      </c>
      <c r="F62" s="159"/>
    </row>
    <row r="63" spans="1:7" s="153" customFormat="1" ht="18.75" customHeight="1">
      <c r="A63" s="151">
        <v>600</v>
      </c>
      <c r="B63" s="665" t="s">
        <v>181</v>
      </c>
      <c r="C63" s="666"/>
      <c r="D63" s="667"/>
      <c r="E63" s="103">
        <f>E71+E64</f>
        <v>1915737</v>
      </c>
      <c r="F63" s="160"/>
      <c r="G63" s="152"/>
    </row>
    <row r="64" spans="1:7" s="138" customFormat="1" ht="18.75" customHeight="1">
      <c r="A64" s="135"/>
      <c r="B64" s="108" t="s">
        <v>182</v>
      </c>
      <c r="C64" s="655" t="s">
        <v>24</v>
      </c>
      <c r="D64" s="656"/>
      <c r="E64" s="109">
        <f>SUM(E65:E70)</f>
        <v>103933</v>
      </c>
      <c r="F64" s="155"/>
      <c r="G64" s="137"/>
    </row>
    <row r="65" spans="1:6" ht="18" customHeight="1">
      <c r="A65" s="659" t="s">
        <v>454</v>
      </c>
      <c r="B65" s="660"/>
      <c r="C65" s="650" t="s">
        <v>183</v>
      </c>
      <c r="D65" s="650"/>
      <c r="E65" s="158" t="s">
        <v>498</v>
      </c>
      <c r="F65" s="159"/>
    </row>
    <row r="66" spans="1:7" s="106" customFormat="1" ht="17.25" customHeight="1">
      <c r="A66" s="659"/>
      <c r="B66" s="660"/>
      <c r="C66" s="116">
        <v>4300</v>
      </c>
      <c r="D66" s="139" t="s">
        <v>91</v>
      </c>
      <c r="E66" s="114">
        <v>26250</v>
      </c>
      <c r="F66" s="156"/>
      <c r="G66" s="105"/>
    </row>
    <row r="67" spans="1:6" ht="15.75" customHeight="1">
      <c r="A67" s="659"/>
      <c r="B67" s="660"/>
      <c r="C67" s="157"/>
      <c r="D67" s="128" t="s">
        <v>184</v>
      </c>
      <c r="E67" s="158" t="s">
        <v>499</v>
      </c>
      <c r="F67" s="159"/>
    </row>
    <row r="68" spans="1:7" s="106" customFormat="1" ht="18.75" customHeight="1">
      <c r="A68" s="661"/>
      <c r="B68" s="662"/>
      <c r="C68" s="112">
        <v>4430</v>
      </c>
      <c r="D68" s="124" t="s">
        <v>102</v>
      </c>
      <c r="E68" s="114">
        <v>2683</v>
      </c>
      <c r="F68" s="156"/>
      <c r="G68" s="105"/>
    </row>
    <row r="69" spans="1:6" ht="21.75" customHeight="1">
      <c r="A69" s="691" t="s">
        <v>574</v>
      </c>
      <c r="B69" s="692"/>
      <c r="C69" s="112">
        <v>2320</v>
      </c>
      <c r="D69" s="124" t="s">
        <v>501</v>
      </c>
      <c r="E69" s="125">
        <v>75000</v>
      </c>
      <c r="F69" s="115"/>
    </row>
    <row r="70" spans="1:6" ht="19.5" customHeight="1">
      <c r="A70" s="705"/>
      <c r="B70" s="706"/>
      <c r="C70" s="650" t="s">
        <v>575</v>
      </c>
      <c r="D70" s="698"/>
      <c r="E70" s="133" t="s">
        <v>500</v>
      </c>
      <c r="F70" s="115"/>
    </row>
    <row r="71" spans="1:7" s="138" customFormat="1" ht="19.5" customHeight="1">
      <c r="A71" s="154"/>
      <c r="B71" s="108" t="s">
        <v>185</v>
      </c>
      <c r="C71" s="655" t="s">
        <v>25</v>
      </c>
      <c r="D71" s="656"/>
      <c r="E71" s="109">
        <f>E73+E74+E75+E77+E85+E87+E89+E94</f>
        <v>1811804</v>
      </c>
      <c r="F71" s="155"/>
      <c r="G71" s="137"/>
    </row>
    <row r="72" spans="1:6" ht="18" customHeight="1">
      <c r="A72" s="659" t="s">
        <v>454</v>
      </c>
      <c r="B72" s="660"/>
      <c r="C72" s="650" t="s">
        <v>186</v>
      </c>
      <c r="D72" s="650"/>
      <c r="E72" s="158" t="s">
        <v>187</v>
      </c>
      <c r="F72" s="159"/>
    </row>
    <row r="73" spans="1:7" s="106" customFormat="1" ht="17.25" customHeight="1">
      <c r="A73" s="659"/>
      <c r="B73" s="660"/>
      <c r="C73" s="112">
        <v>4110</v>
      </c>
      <c r="D73" s="139" t="s">
        <v>87</v>
      </c>
      <c r="E73" s="114">
        <v>3000</v>
      </c>
      <c r="F73" s="156"/>
      <c r="G73" s="105"/>
    </row>
    <row r="74" spans="1:7" s="106" customFormat="1" ht="17.25" customHeight="1">
      <c r="A74" s="659"/>
      <c r="B74" s="660"/>
      <c r="C74" s="116">
        <v>4170</v>
      </c>
      <c r="D74" s="139" t="s">
        <v>89</v>
      </c>
      <c r="E74" s="114">
        <v>32000</v>
      </c>
      <c r="F74" s="156"/>
      <c r="G74" s="105"/>
    </row>
    <row r="75" spans="1:7" s="106" customFormat="1" ht="17.25" customHeight="1">
      <c r="A75" s="661"/>
      <c r="B75" s="662"/>
      <c r="C75" s="116">
        <v>4210</v>
      </c>
      <c r="D75" s="139" t="s">
        <v>90</v>
      </c>
      <c r="E75" s="114">
        <v>12000</v>
      </c>
      <c r="F75" s="156"/>
      <c r="G75" s="105"/>
    </row>
    <row r="76" spans="1:6" ht="18" customHeight="1" hidden="1">
      <c r="A76" s="266"/>
      <c r="B76" s="177"/>
      <c r="C76" s="650" t="s">
        <v>360</v>
      </c>
      <c r="D76" s="650"/>
      <c r="E76" s="158"/>
      <c r="F76" s="159"/>
    </row>
    <row r="77" spans="1:7" s="106" customFormat="1" ht="17.25" customHeight="1">
      <c r="A77" s="659" t="s">
        <v>574</v>
      </c>
      <c r="B77" s="660"/>
      <c r="C77" s="112">
        <v>4270</v>
      </c>
      <c r="D77" s="139" t="s">
        <v>231</v>
      </c>
      <c r="E77" s="114">
        <f>SUM(E78:E84)</f>
        <v>170000</v>
      </c>
      <c r="F77" s="156"/>
      <c r="G77" s="105"/>
    </row>
    <row r="78" spans="1:6" ht="17.25" customHeight="1">
      <c r="A78" s="659"/>
      <c r="B78" s="660"/>
      <c r="C78" s="127"/>
      <c r="D78" s="472" t="s">
        <v>508</v>
      </c>
      <c r="E78" s="463">
        <f>25000</f>
        <v>25000</v>
      </c>
      <c r="F78" s="115"/>
    </row>
    <row r="79" spans="1:6" ht="17.25" customHeight="1">
      <c r="A79" s="659"/>
      <c r="B79" s="660"/>
      <c r="C79" s="127"/>
      <c r="D79" s="473" t="s">
        <v>509</v>
      </c>
      <c r="E79" s="465">
        <v>20000</v>
      </c>
      <c r="F79" s="115"/>
    </row>
    <row r="80" spans="1:6" ht="17.25" customHeight="1">
      <c r="A80" s="659"/>
      <c r="B80" s="660"/>
      <c r="C80" s="127"/>
      <c r="D80" s="468" t="s">
        <v>511</v>
      </c>
      <c r="E80" s="465">
        <v>30000</v>
      </c>
      <c r="F80" s="115"/>
    </row>
    <row r="81" spans="1:6" ht="17.25" customHeight="1">
      <c r="A81" s="659"/>
      <c r="B81" s="660"/>
      <c r="C81" s="127"/>
      <c r="D81" s="468" t="s">
        <v>512</v>
      </c>
      <c r="E81" s="522">
        <v>30000</v>
      </c>
      <c r="F81" s="115"/>
    </row>
    <row r="82" spans="1:6" ht="17.25" customHeight="1">
      <c r="A82" s="659"/>
      <c r="B82" s="660"/>
      <c r="C82" s="127"/>
      <c r="D82" s="468" t="s">
        <v>513</v>
      </c>
      <c r="E82" s="522">
        <f>10000+25000</f>
        <v>35000</v>
      </c>
      <c r="F82" s="115"/>
    </row>
    <row r="83" spans="1:6" ht="17.25" customHeight="1">
      <c r="A83" s="659"/>
      <c r="B83" s="660"/>
      <c r="C83" s="127"/>
      <c r="D83" s="464" t="s">
        <v>514</v>
      </c>
      <c r="E83" s="531">
        <v>10000</v>
      </c>
      <c r="F83" s="115"/>
    </row>
    <row r="84" spans="1:6" ht="17.25" customHeight="1">
      <c r="A84" s="659"/>
      <c r="B84" s="660"/>
      <c r="C84" s="117"/>
      <c r="D84" s="149" t="s">
        <v>515</v>
      </c>
      <c r="E84" s="508">
        <f>13674+11326-5000</f>
        <v>20000</v>
      </c>
      <c r="F84" s="115"/>
    </row>
    <row r="85" spans="1:7" s="106" customFormat="1" ht="17.25" customHeight="1">
      <c r="A85" s="659"/>
      <c r="B85" s="660"/>
      <c r="C85" s="112">
        <v>4278</v>
      </c>
      <c r="D85" s="139" t="s">
        <v>104</v>
      </c>
      <c r="E85" s="509">
        <f>E86</f>
        <v>150000</v>
      </c>
      <c r="F85" s="115"/>
      <c r="G85" s="105"/>
    </row>
    <row r="86" spans="1:6" ht="17.25" customHeight="1">
      <c r="A86" s="659"/>
      <c r="B86" s="660"/>
      <c r="C86" s="127"/>
      <c r="D86" s="176" t="s">
        <v>510</v>
      </c>
      <c r="E86" s="470">
        <v>150000</v>
      </c>
      <c r="F86" s="115"/>
    </row>
    <row r="87" spans="1:7" s="106" customFormat="1" ht="17.25" customHeight="1">
      <c r="A87" s="659"/>
      <c r="B87" s="660"/>
      <c r="C87" s="112">
        <v>4279</v>
      </c>
      <c r="D87" s="471" t="s">
        <v>104</v>
      </c>
      <c r="E87" s="125">
        <f>E88</f>
        <v>50000</v>
      </c>
      <c r="F87" s="156"/>
      <c r="G87" s="105"/>
    </row>
    <row r="88" spans="1:6" ht="17.25" customHeight="1">
      <c r="A88" s="659"/>
      <c r="B88" s="660"/>
      <c r="C88" s="127"/>
      <c r="D88" s="462" t="s">
        <v>510</v>
      </c>
      <c r="E88" s="158">
        <v>50000</v>
      </c>
      <c r="F88" s="115"/>
    </row>
    <row r="89" spans="1:7" s="106" customFormat="1" ht="17.25" customHeight="1">
      <c r="A89" s="659"/>
      <c r="B89" s="660"/>
      <c r="C89" s="112">
        <v>4300</v>
      </c>
      <c r="D89" s="214" t="s">
        <v>91</v>
      </c>
      <c r="E89" s="125">
        <f>SUM(E90:E91)</f>
        <v>6000</v>
      </c>
      <c r="F89" s="156"/>
      <c r="G89" s="105"/>
    </row>
    <row r="90" spans="1:6" ht="17.25" customHeight="1">
      <c r="A90" s="661"/>
      <c r="B90" s="662"/>
      <c r="C90" s="539"/>
      <c r="D90" s="468" t="s">
        <v>540</v>
      </c>
      <c r="E90" s="463">
        <v>5000</v>
      </c>
      <c r="F90" s="115"/>
    </row>
    <row r="91" spans="1:6" ht="18" customHeight="1">
      <c r="A91" s="218" t="s">
        <v>454</v>
      </c>
      <c r="B91" s="236"/>
      <c r="C91" s="749" t="s">
        <v>188</v>
      </c>
      <c r="D91" s="749"/>
      <c r="E91" s="133">
        <v>1000</v>
      </c>
      <c r="F91" s="159"/>
    </row>
    <row r="92" spans="1:6" ht="18" customHeight="1" hidden="1">
      <c r="A92" s="516"/>
      <c r="B92" s="517"/>
      <c r="C92" s="749" t="s">
        <v>190</v>
      </c>
      <c r="D92" s="749"/>
      <c r="E92" s="158"/>
      <c r="F92" s="159"/>
    </row>
    <row r="93" spans="1:6" ht="18" customHeight="1" hidden="1">
      <c r="A93" s="691" t="s">
        <v>574</v>
      </c>
      <c r="B93" s="692"/>
      <c r="C93" s="756" t="s">
        <v>191</v>
      </c>
      <c r="D93" s="756"/>
      <c r="E93" s="158" t="s">
        <v>192</v>
      </c>
      <c r="F93" s="159"/>
    </row>
    <row r="94" spans="1:7" s="106" customFormat="1" ht="17.25" customHeight="1">
      <c r="A94" s="693"/>
      <c r="B94" s="694"/>
      <c r="C94" s="112">
        <v>6050</v>
      </c>
      <c r="D94" s="124" t="s">
        <v>95</v>
      </c>
      <c r="E94" s="125">
        <f>SUM(E95:E103)</f>
        <v>1388804</v>
      </c>
      <c r="F94" s="156"/>
      <c r="G94" s="105"/>
    </row>
    <row r="95" spans="1:6" ht="16.5" customHeight="1">
      <c r="A95" s="693"/>
      <c r="B95" s="694"/>
      <c r="C95" s="127"/>
      <c r="D95" s="128" t="s">
        <v>507</v>
      </c>
      <c r="E95" s="129">
        <v>90000</v>
      </c>
      <c r="F95" s="156"/>
    </row>
    <row r="96" spans="1:6" ht="17.25" customHeight="1">
      <c r="A96" s="693"/>
      <c r="B96" s="694"/>
      <c r="C96" s="127"/>
      <c r="D96" s="464" t="s">
        <v>174</v>
      </c>
      <c r="E96" s="465">
        <v>50000</v>
      </c>
      <c r="F96" s="115"/>
    </row>
    <row r="97" spans="1:6" ht="17.25" customHeight="1">
      <c r="A97" s="693"/>
      <c r="B97" s="694"/>
      <c r="C97" s="127"/>
      <c r="D97" s="464" t="s">
        <v>175</v>
      </c>
      <c r="E97" s="465">
        <v>224204</v>
      </c>
      <c r="F97" s="115"/>
    </row>
    <row r="98" spans="1:6" ht="17.25" customHeight="1">
      <c r="A98" s="693"/>
      <c r="B98" s="694"/>
      <c r="C98" s="127"/>
      <c r="D98" s="468" t="s">
        <v>176</v>
      </c>
      <c r="E98" s="522">
        <v>798600</v>
      </c>
      <c r="F98" s="115"/>
    </row>
    <row r="99" spans="1:6" ht="17.25" customHeight="1">
      <c r="A99" s="693"/>
      <c r="B99" s="694"/>
      <c r="C99" s="127"/>
      <c r="D99" s="468" t="s">
        <v>504</v>
      </c>
      <c r="E99" s="469">
        <v>80000</v>
      </c>
      <c r="F99" s="115"/>
    </row>
    <row r="100" spans="1:6" ht="17.25" customHeight="1">
      <c r="A100" s="693"/>
      <c r="B100" s="694"/>
      <c r="C100" s="127"/>
      <c r="D100" s="464" t="s">
        <v>505</v>
      </c>
      <c r="E100" s="465">
        <v>50000</v>
      </c>
      <c r="F100" s="115"/>
    </row>
    <row r="101" spans="1:6" ht="17.25" customHeight="1">
      <c r="A101" s="693"/>
      <c r="B101" s="694"/>
      <c r="C101" s="127"/>
      <c r="D101" s="464" t="s">
        <v>506</v>
      </c>
      <c r="E101" s="465">
        <v>50000</v>
      </c>
      <c r="F101" s="115"/>
    </row>
    <row r="102" spans="1:6" ht="18" customHeight="1">
      <c r="A102" s="693"/>
      <c r="B102" s="694"/>
      <c r="C102" s="127"/>
      <c r="D102" s="464" t="s">
        <v>516</v>
      </c>
      <c r="E102" s="465">
        <v>16000</v>
      </c>
      <c r="F102" s="156"/>
    </row>
    <row r="103" spans="1:6" ht="18" customHeight="1">
      <c r="A103" s="693"/>
      <c r="B103" s="694"/>
      <c r="C103" s="756" t="s">
        <v>193</v>
      </c>
      <c r="D103" s="802"/>
      <c r="E103" s="133">
        <v>30000</v>
      </c>
      <c r="F103" s="156"/>
    </row>
    <row r="104" spans="1:7" s="106" customFormat="1" ht="17.25" customHeight="1" hidden="1">
      <c r="A104" s="693"/>
      <c r="B104" s="694"/>
      <c r="C104" s="112">
        <v>6058</v>
      </c>
      <c r="D104" s="124" t="s">
        <v>95</v>
      </c>
      <c r="E104" s="125"/>
      <c r="F104" s="156"/>
      <c r="G104" s="105"/>
    </row>
    <row r="105" spans="1:6" ht="18" customHeight="1" hidden="1">
      <c r="A105" s="693"/>
      <c r="B105" s="694"/>
      <c r="C105" s="127"/>
      <c r="D105" s="128" t="s">
        <v>194</v>
      </c>
      <c r="E105" s="130"/>
      <c r="F105" s="163"/>
    </row>
    <row r="106" spans="1:6" ht="11.25" customHeight="1" hidden="1">
      <c r="A106" s="693"/>
      <c r="B106" s="694"/>
      <c r="C106" s="127"/>
      <c r="D106" s="128" t="s">
        <v>193</v>
      </c>
      <c r="E106" s="130"/>
      <c r="F106" s="163"/>
    </row>
    <row r="107" spans="1:7" s="106" customFormat="1" ht="17.25" customHeight="1" hidden="1">
      <c r="A107" s="693"/>
      <c r="B107" s="694"/>
      <c r="C107" s="112">
        <v>6059</v>
      </c>
      <c r="D107" s="124" t="s">
        <v>95</v>
      </c>
      <c r="E107" s="125"/>
      <c r="F107" s="156"/>
      <c r="G107" s="105"/>
    </row>
    <row r="108" spans="1:6" ht="17.25" customHeight="1" hidden="1">
      <c r="A108" s="693"/>
      <c r="B108" s="694"/>
      <c r="C108" s="127"/>
      <c r="D108" s="128" t="s">
        <v>194</v>
      </c>
      <c r="E108" s="130"/>
      <c r="F108" s="156"/>
    </row>
    <row r="109" spans="1:6" ht="11.25" customHeight="1" hidden="1">
      <c r="A109" s="705"/>
      <c r="B109" s="706"/>
      <c r="C109" s="117"/>
      <c r="D109" s="149" t="s">
        <v>193</v>
      </c>
      <c r="E109" s="133"/>
      <c r="F109" s="156"/>
    </row>
    <row r="110" spans="1:7" s="153" customFormat="1" ht="18.75" customHeight="1">
      <c r="A110" s="151">
        <v>700</v>
      </c>
      <c r="B110" s="752" t="s">
        <v>195</v>
      </c>
      <c r="C110" s="753"/>
      <c r="D110" s="754"/>
      <c r="E110" s="164">
        <f>E125+E111</f>
        <v>326633</v>
      </c>
      <c r="F110" s="165"/>
      <c r="G110" s="152"/>
    </row>
    <row r="111" spans="1:7" s="138" customFormat="1" ht="18.75" customHeight="1">
      <c r="A111" s="154"/>
      <c r="B111" s="166">
        <v>70005</v>
      </c>
      <c r="C111" s="655" t="s">
        <v>62</v>
      </c>
      <c r="D111" s="656"/>
      <c r="E111" s="167">
        <f>E112+E120</f>
        <v>318033</v>
      </c>
      <c r="F111" s="168"/>
      <c r="G111" s="137"/>
    </row>
    <row r="112" spans="1:6" ht="21.75" customHeight="1">
      <c r="A112" s="659" t="s">
        <v>196</v>
      </c>
      <c r="B112" s="660"/>
      <c r="C112" s="650" t="s">
        <v>197</v>
      </c>
      <c r="D112" s="650"/>
      <c r="E112" s="158">
        <f>SUM(E113:E116)</f>
        <v>243633</v>
      </c>
      <c r="F112" s="159"/>
    </row>
    <row r="113" spans="1:7" s="106" customFormat="1" ht="15.75" customHeight="1">
      <c r="A113" s="659"/>
      <c r="B113" s="660"/>
      <c r="C113" s="112">
        <v>4300</v>
      </c>
      <c r="D113" s="139" t="s">
        <v>198</v>
      </c>
      <c r="E113" s="114">
        <v>49160</v>
      </c>
      <c r="F113" s="150"/>
      <c r="G113" s="105"/>
    </row>
    <row r="114" spans="1:7" s="106" customFormat="1" ht="15.75" customHeight="1">
      <c r="A114" s="659"/>
      <c r="B114" s="660"/>
      <c r="C114" s="116">
        <v>4390</v>
      </c>
      <c r="D114" s="139" t="s">
        <v>127</v>
      </c>
      <c r="E114" s="114">
        <v>17200</v>
      </c>
      <c r="F114" s="156"/>
      <c r="G114" s="105"/>
    </row>
    <row r="115" spans="1:7" s="106" customFormat="1" ht="15.75" customHeight="1">
      <c r="A115" s="659"/>
      <c r="B115" s="660"/>
      <c r="C115" s="116">
        <v>4430</v>
      </c>
      <c r="D115" s="139" t="s">
        <v>102</v>
      </c>
      <c r="E115" s="114">
        <v>4800</v>
      </c>
      <c r="F115" s="156"/>
      <c r="G115" s="105"/>
    </row>
    <row r="116" spans="1:7" s="106" customFormat="1" ht="15.75" customHeight="1">
      <c r="A116" s="661"/>
      <c r="B116" s="662"/>
      <c r="C116" s="116">
        <v>4530</v>
      </c>
      <c r="D116" s="139" t="s">
        <v>105</v>
      </c>
      <c r="E116" s="509">
        <v>172473</v>
      </c>
      <c r="F116" s="540"/>
      <c r="G116" s="105"/>
    </row>
    <row r="117" spans="1:6" ht="7.5" customHeight="1">
      <c r="A117" s="123"/>
      <c r="B117" s="123"/>
      <c r="C117" s="123"/>
      <c r="D117" s="123"/>
      <c r="E117" s="123"/>
      <c r="F117" s="123"/>
    </row>
    <row r="118" spans="1:7" s="101" customFormat="1" ht="15.75" customHeight="1">
      <c r="A118" s="747" t="s">
        <v>12</v>
      </c>
      <c r="B118" s="747" t="s">
        <v>159</v>
      </c>
      <c r="C118" s="747" t="s">
        <v>57</v>
      </c>
      <c r="D118" s="750" t="s">
        <v>74</v>
      </c>
      <c r="E118" s="651" t="s">
        <v>453</v>
      </c>
      <c r="F118" s="653" t="s">
        <v>161</v>
      </c>
      <c r="G118" s="100"/>
    </row>
    <row r="119" spans="1:6" ht="11.25">
      <c r="A119" s="748"/>
      <c r="B119" s="748"/>
      <c r="C119" s="748"/>
      <c r="D119" s="751"/>
      <c r="E119" s="652"/>
      <c r="F119" s="654"/>
    </row>
    <row r="120" spans="1:6" ht="18" customHeight="1">
      <c r="A120" s="169"/>
      <c r="B120" s="170"/>
      <c r="C120" s="756" t="s">
        <v>191</v>
      </c>
      <c r="D120" s="756"/>
      <c r="E120" s="133">
        <f>E121+E123</f>
        <v>74400</v>
      </c>
      <c r="F120" s="159"/>
    </row>
    <row r="121" spans="1:7" s="106" customFormat="1" ht="17.25" customHeight="1">
      <c r="A121" s="674" t="s">
        <v>574</v>
      </c>
      <c r="B121" s="675"/>
      <c r="C121" s="112">
        <v>6050</v>
      </c>
      <c r="D121" s="124" t="s">
        <v>95</v>
      </c>
      <c r="E121" s="114">
        <f>E122</f>
        <v>34400</v>
      </c>
      <c r="F121" s="156"/>
      <c r="G121" s="105"/>
    </row>
    <row r="122" spans="1:6" ht="18" customHeight="1">
      <c r="A122" s="676"/>
      <c r="B122" s="677"/>
      <c r="C122" s="650" t="s">
        <v>200</v>
      </c>
      <c r="D122" s="650"/>
      <c r="E122" s="130">
        <v>34400</v>
      </c>
      <c r="F122" s="163"/>
    </row>
    <row r="123" spans="1:7" s="106" customFormat="1" ht="18" customHeight="1">
      <c r="A123" s="763" t="s">
        <v>196</v>
      </c>
      <c r="B123" s="764"/>
      <c r="C123" s="112">
        <v>6060</v>
      </c>
      <c r="D123" s="124" t="s">
        <v>201</v>
      </c>
      <c r="E123" s="125">
        <f>E124</f>
        <v>40000</v>
      </c>
      <c r="F123" s="156"/>
      <c r="G123" s="105"/>
    </row>
    <row r="124" spans="1:6" ht="17.25" customHeight="1">
      <c r="A124" s="765"/>
      <c r="B124" s="766"/>
      <c r="C124" s="650" t="s">
        <v>517</v>
      </c>
      <c r="D124" s="698"/>
      <c r="E124" s="130">
        <v>40000</v>
      </c>
      <c r="F124" s="163"/>
    </row>
    <row r="125" spans="1:7" s="138" customFormat="1" ht="18" customHeight="1">
      <c r="A125" s="135"/>
      <c r="B125" s="166">
        <v>70095</v>
      </c>
      <c r="C125" s="655" t="s">
        <v>26</v>
      </c>
      <c r="D125" s="656"/>
      <c r="E125" s="167">
        <f>SUM(E126:E130)</f>
        <v>8600</v>
      </c>
      <c r="F125" s="168"/>
      <c r="G125" s="137"/>
    </row>
    <row r="126" spans="1:7" s="106" customFormat="1" ht="18" customHeight="1">
      <c r="A126" s="659" t="s">
        <v>454</v>
      </c>
      <c r="B126" s="660"/>
      <c r="C126" s="116">
        <v>4260</v>
      </c>
      <c r="D126" s="139" t="s">
        <v>100</v>
      </c>
      <c r="E126" s="114">
        <v>2000</v>
      </c>
      <c r="F126" s="156"/>
      <c r="G126" s="105"/>
    </row>
    <row r="127" spans="1:6" ht="12.75" customHeight="1">
      <c r="A127" s="659"/>
      <c r="B127" s="660"/>
      <c r="C127" s="650" t="s">
        <v>576</v>
      </c>
      <c r="D127" s="650"/>
      <c r="E127" s="158"/>
      <c r="F127" s="159"/>
    </row>
    <row r="128" spans="1:7" s="106" customFormat="1" ht="14.25" customHeight="1">
      <c r="A128" s="659"/>
      <c r="B128" s="660"/>
      <c r="C128" s="112">
        <v>4300</v>
      </c>
      <c r="D128" s="173" t="s">
        <v>91</v>
      </c>
      <c r="E128" s="114">
        <v>5100</v>
      </c>
      <c r="F128" s="156"/>
      <c r="G128" s="105"/>
    </row>
    <row r="129" spans="1:6" ht="12.75" customHeight="1">
      <c r="A129" s="661"/>
      <c r="B129" s="662"/>
      <c r="C129" s="650" t="s">
        <v>203</v>
      </c>
      <c r="D129" s="650"/>
      <c r="E129" s="158"/>
      <c r="F129" s="159"/>
    </row>
    <row r="130" spans="1:7" s="106" customFormat="1" ht="18" customHeight="1">
      <c r="A130" s="679" t="s">
        <v>204</v>
      </c>
      <c r="B130" s="680"/>
      <c r="C130" s="116">
        <v>4430</v>
      </c>
      <c r="D130" s="139" t="s">
        <v>102</v>
      </c>
      <c r="E130" s="125">
        <v>1500</v>
      </c>
      <c r="F130" s="156"/>
      <c r="G130" s="105"/>
    </row>
    <row r="131" spans="1:6" ht="12.75" customHeight="1">
      <c r="A131" s="661"/>
      <c r="B131" s="662"/>
      <c r="C131" s="650" t="s">
        <v>205</v>
      </c>
      <c r="D131" s="650"/>
      <c r="E131" s="158"/>
      <c r="F131" s="159"/>
    </row>
    <row r="132" spans="1:7" s="153" customFormat="1" ht="18" customHeight="1">
      <c r="A132" s="151">
        <v>710</v>
      </c>
      <c r="B132" s="665" t="s">
        <v>206</v>
      </c>
      <c r="C132" s="666"/>
      <c r="D132" s="667"/>
      <c r="E132" s="174">
        <f>E133+E145</f>
        <v>204642</v>
      </c>
      <c r="F132" s="175"/>
      <c r="G132" s="152"/>
    </row>
    <row r="133" spans="1:7" s="138" customFormat="1" ht="18" customHeight="1">
      <c r="A133" s="135"/>
      <c r="B133" s="166">
        <v>71004</v>
      </c>
      <c r="C133" s="655" t="s">
        <v>27</v>
      </c>
      <c r="D133" s="656"/>
      <c r="E133" s="167">
        <f>E134+E136</f>
        <v>204642</v>
      </c>
      <c r="F133" s="168"/>
      <c r="G133" s="137"/>
    </row>
    <row r="134" spans="1:7" s="106" customFormat="1" ht="18" customHeight="1">
      <c r="A134" s="659" t="s">
        <v>207</v>
      </c>
      <c r="B134" s="660"/>
      <c r="C134" s="112">
        <v>4170</v>
      </c>
      <c r="D134" s="139" t="s">
        <v>89</v>
      </c>
      <c r="E134" s="114">
        <v>1800</v>
      </c>
      <c r="F134" s="156"/>
      <c r="G134" s="105"/>
    </row>
    <row r="135" spans="1:6" ht="12.75" customHeight="1">
      <c r="A135" s="659"/>
      <c r="B135" s="660"/>
      <c r="C135" s="650" t="s">
        <v>208</v>
      </c>
      <c r="D135" s="650"/>
      <c r="E135" s="158" t="s">
        <v>568</v>
      </c>
      <c r="F135" s="159"/>
    </row>
    <row r="136" spans="1:7" s="106" customFormat="1" ht="18" customHeight="1">
      <c r="A136" s="659"/>
      <c r="B136" s="660"/>
      <c r="C136" s="112">
        <v>4300</v>
      </c>
      <c r="D136" s="173" t="s">
        <v>91</v>
      </c>
      <c r="E136" s="125">
        <f>SUM(E137:E144)</f>
        <v>202842</v>
      </c>
      <c r="F136" s="156"/>
      <c r="G136" s="105"/>
    </row>
    <row r="137" spans="1:6" ht="15.75" customHeight="1">
      <c r="A137" s="659"/>
      <c r="B137" s="660"/>
      <c r="C137" s="755" t="s">
        <v>209</v>
      </c>
      <c r="D137" s="755"/>
      <c r="E137" s="463">
        <f>30000-12920</f>
        <v>17080</v>
      </c>
      <c r="F137" s="159"/>
    </row>
    <row r="138" spans="1:6" ht="17.25" customHeight="1">
      <c r="A138" s="659"/>
      <c r="B138" s="660"/>
      <c r="C138" s="678" t="s">
        <v>567</v>
      </c>
      <c r="D138" s="678"/>
      <c r="E138" s="465">
        <v>31720</v>
      </c>
      <c r="F138" s="159"/>
    </row>
    <row r="139" spans="1:6" ht="15.75" customHeight="1">
      <c r="A139" s="659"/>
      <c r="B139" s="660"/>
      <c r="C139" s="678" t="s">
        <v>455</v>
      </c>
      <c r="D139" s="678"/>
      <c r="E139" s="465">
        <v>29580</v>
      </c>
      <c r="F139" s="159"/>
    </row>
    <row r="140" spans="1:6" ht="15.75" customHeight="1">
      <c r="A140" s="659"/>
      <c r="B140" s="660"/>
      <c r="C140" s="678" t="s">
        <v>457</v>
      </c>
      <c r="D140" s="678"/>
      <c r="E140" s="465">
        <v>12810</v>
      </c>
      <c r="F140" s="159"/>
    </row>
    <row r="141" spans="1:6" ht="15.75" customHeight="1">
      <c r="A141" s="659"/>
      <c r="B141" s="660"/>
      <c r="C141" s="678" t="s">
        <v>458</v>
      </c>
      <c r="D141" s="678"/>
      <c r="E141" s="465">
        <v>32452</v>
      </c>
      <c r="F141" s="159"/>
    </row>
    <row r="142" spans="1:6" ht="15.75" customHeight="1">
      <c r="A142" s="659"/>
      <c r="B142" s="660"/>
      <c r="C142" s="678" t="s">
        <v>459</v>
      </c>
      <c r="D142" s="678"/>
      <c r="E142" s="465">
        <v>53200</v>
      </c>
      <c r="F142" s="159"/>
    </row>
    <row r="143" spans="1:6" ht="15.75" customHeight="1">
      <c r="A143" s="659"/>
      <c r="B143" s="660"/>
      <c r="C143" s="761" t="s">
        <v>518</v>
      </c>
      <c r="D143" s="761"/>
      <c r="E143" s="465">
        <v>24000</v>
      </c>
      <c r="F143" s="159"/>
    </row>
    <row r="144" spans="1:6" ht="15.75" customHeight="1">
      <c r="A144" s="661"/>
      <c r="B144" s="662"/>
      <c r="C144" s="749" t="s">
        <v>456</v>
      </c>
      <c r="D144" s="749"/>
      <c r="E144" s="133">
        <v>2000</v>
      </c>
      <c r="F144" s="159"/>
    </row>
    <row r="145" spans="1:7" s="138" customFormat="1" ht="18" customHeight="1" hidden="1">
      <c r="A145" s="154"/>
      <c r="B145" s="166">
        <v>71035</v>
      </c>
      <c r="C145" s="655" t="s">
        <v>210</v>
      </c>
      <c r="D145" s="656"/>
      <c r="E145" s="167"/>
      <c r="F145" s="168"/>
      <c r="G145" s="137"/>
    </row>
    <row r="146" spans="1:7" s="106" customFormat="1" ht="22.5" hidden="1">
      <c r="A146" s="659" t="s">
        <v>179</v>
      </c>
      <c r="B146" s="660"/>
      <c r="C146" s="112">
        <v>6210</v>
      </c>
      <c r="D146" s="139" t="s">
        <v>211</v>
      </c>
      <c r="E146" s="114"/>
      <c r="F146" s="156"/>
      <c r="G146" s="178"/>
    </row>
    <row r="147" spans="1:6" ht="17.25" customHeight="1" hidden="1">
      <c r="A147" s="661"/>
      <c r="B147" s="662"/>
      <c r="C147" s="650" t="s">
        <v>212</v>
      </c>
      <c r="D147" s="650"/>
      <c r="E147" s="133"/>
      <c r="F147" s="159"/>
    </row>
    <row r="148" spans="1:7" s="153" customFormat="1" ht="21.75" customHeight="1">
      <c r="A148" s="151">
        <v>750</v>
      </c>
      <c r="B148" s="665" t="s">
        <v>213</v>
      </c>
      <c r="C148" s="666"/>
      <c r="D148" s="667"/>
      <c r="E148" s="174">
        <f>E149+E154+E160+E214+E224</f>
        <v>2085074</v>
      </c>
      <c r="F148" s="174">
        <f>F149+F154+F160+F214</f>
        <v>69122</v>
      </c>
      <c r="G148" s="152"/>
    </row>
    <row r="149" spans="1:7" s="138" customFormat="1" ht="18" customHeight="1">
      <c r="A149" s="135"/>
      <c r="B149" s="166">
        <v>75011</v>
      </c>
      <c r="C149" s="762" t="s">
        <v>29</v>
      </c>
      <c r="D149" s="762"/>
      <c r="E149" s="167">
        <f>E151+E152+E153</f>
        <v>69122</v>
      </c>
      <c r="F149" s="167">
        <f>F151+F152+F153</f>
        <v>69122</v>
      </c>
      <c r="G149" s="137"/>
    </row>
    <row r="150" spans="1:6" ht="17.25" customHeight="1">
      <c r="A150" s="135"/>
      <c r="B150" s="707" t="s">
        <v>214</v>
      </c>
      <c r="C150" s="707"/>
      <c r="D150" s="707"/>
      <c r="E150" s="158"/>
      <c r="F150" s="159"/>
    </row>
    <row r="151" spans="1:7" s="106" customFormat="1" ht="18" customHeight="1">
      <c r="A151" s="659" t="s">
        <v>215</v>
      </c>
      <c r="B151" s="685"/>
      <c r="C151" s="112">
        <v>4010</v>
      </c>
      <c r="D151" s="124" t="s">
        <v>85</v>
      </c>
      <c r="E151" s="125">
        <v>58802</v>
      </c>
      <c r="F151" s="180">
        <f>E151</f>
        <v>58802</v>
      </c>
      <c r="G151" s="105"/>
    </row>
    <row r="152" spans="1:7" s="106" customFormat="1" ht="18" customHeight="1">
      <c r="A152" s="659"/>
      <c r="B152" s="685"/>
      <c r="C152" s="116">
        <v>4110</v>
      </c>
      <c r="D152" s="139" t="s">
        <v>87</v>
      </c>
      <c r="E152" s="125">
        <v>8879</v>
      </c>
      <c r="F152" s="180">
        <f>E152</f>
        <v>8879</v>
      </c>
      <c r="G152" s="105"/>
    </row>
    <row r="153" spans="1:7" s="106" customFormat="1" ht="18" customHeight="1">
      <c r="A153" s="661"/>
      <c r="B153" s="686"/>
      <c r="C153" s="116">
        <v>4120</v>
      </c>
      <c r="D153" s="139" t="s">
        <v>88</v>
      </c>
      <c r="E153" s="125">
        <v>1441</v>
      </c>
      <c r="F153" s="180">
        <f>E153</f>
        <v>1441</v>
      </c>
      <c r="G153" s="105"/>
    </row>
    <row r="154" spans="1:7" s="138" customFormat="1" ht="18" customHeight="1">
      <c r="A154" s="135"/>
      <c r="B154" s="181">
        <v>75022</v>
      </c>
      <c r="C154" s="655" t="s">
        <v>216</v>
      </c>
      <c r="D154" s="656"/>
      <c r="E154" s="167">
        <f>SUM(E155:E159)</f>
        <v>72000</v>
      </c>
      <c r="F154" s="182"/>
      <c r="G154" s="137"/>
    </row>
    <row r="155" spans="1:7" s="106" customFormat="1" ht="15.75" customHeight="1">
      <c r="A155" s="659" t="s">
        <v>217</v>
      </c>
      <c r="B155" s="685"/>
      <c r="C155" s="112">
        <v>3030</v>
      </c>
      <c r="D155" s="139" t="s">
        <v>344</v>
      </c>
      <c r="E155" s="114">
        <v>64000</v>
      </c>
      <c r="F155" s="156"/>
      <c r="G155" s="105"/>
    </row>
    <row r="156" spans="1:7" s="106" customFormat="1" ht="15.75" customHeight="1">
      <c r="A156" s="659"/>
      <c r="B156" s="685"/>
      <c r="C156" s="112">
        <v>4210</v>
      </c>
      <c r="D156" s="139" t="s">
        <v>345</v>
      </c>
      <c r="E156" s="114">
        <v>2000</v>
      </c>
      <c r="F156" s="156"/>
      <c r="G156" s="105"/>
    </row>
    <row r="157" spans="1:7" s="106" customFormat="1" ht="15.75" customHeight="1">
      <c r="A157" s="659"/>
      <c r="B157" s="685"/>
      <c r="C157" s="112">
        <v>4220</v>
      </c>
      <c r="D157" s="139" t="s">
        <v>346</v>
      </c>
      <c r="E157" s="114">
        <v>1500</v>
      </c>
      <c r="F157" s="156"/>
      <c r="G157" s="105"/>
    </row>
    <row r="158" spans="1:7" s="106" customFormat="1" ht="15.75" customHeight="1">
      <c r="A158" s="659"/>
      <c r="B158" s="685"/>
      <c r="C158" s="112">
        <v>4300</v>
      </c>
      <c r="D158" s="139" t="s">
        <v>347</v>
      </c>
      <c r="E158" s="114">
        <v>4000</v>
      </c>
      <c r="F158" s="156"/>
      <c r="G158" s="105"/>
    </row>
    <row r="159" spans="1:7" s="106" customFormat="1" ht="15.75" customHeight="1">
      <c r="A159" s="661"/>
      <c r="B159" s="686"/>
      <c r="C159" s="112">
        <v>4410</v>
      </c>
      <c r="D159" s="139" t="s">
        <v>348</v>
      </c>
      <c r="E159" s="114">
        <v>500</v>
      </c>
      <c r="F159" s="156"/>
      <c r="G159" s="105"/>
    </row>
    <row r="160" spans="1:8" s="111" customFormat="1" ht="18" customHeight="1">
      <c r="A160" s="183"/>
      <c r="B160" s="184">
        <v>75023</v>
      </c>
      <c r="C160" s="681" t="s">
        <v>218</v>
      </c>
      <c r="D160" s="664"/>
      <c r="E160" s="185">
        <f>E161+E165+E166+E167+E168+E169+E170+E178+E183+E184+E187+E188+E196+E198+E199+E200+E201+E204+E205+E208+E209+E210+E211</f>
        <v>1848752</v>
      </c>
      <c r="F160" s="186"/>
      <c r="G160" s="105"/>
      <c r="H160" s="121"/>
    </row>
    <row r="161" spans="1:7" s="106" customFormat="1" ht="17.25" customHeight="1">
      <c r="A161" s="689"/>
      <c r="B161" s="718"/>
      <c r="C161" s="112">
        <v>3020</v>
      </c>
      <c r="D161" s="214" t="s">
        <v>519</v>
      </c>
      <c r="E161" s="114">
        <v>800</v>
      </c>
      <c r="F161" s="156"/>
      <c r="G161" s="105"/>
    </row>
    <row r="162" spans="1:6" ht="12.75" customHeight="1">
      <c r="A162" s="716" t="s">
        <v>223</v>
      </c>
      <c r="B162" s="717"/>
      <c r="C162" s="462"/>
      <c r="D162" s="422" t="s">
        <v>460</v>
      </c>
      <c r="E162" s="418">
        <v>200</v>
      </c>
      <c r="F162" s="159"/>
    </row>
    <row r="163" spans="1:6" ht="12.75" customHeight="1">
      <c r="A163" s="689" t="s">
        <v>215</v>
      </c>
      <c r="B163" s="718"/>
      <c r="C163" s="514"/>
      <c r="D163" s="419" t="s">
        <v>461</v>
      </c>
      <c r="E163" s="420">
        <v>600</v>
      </c>
      <c r="F163" s="159"/>
    </row>
    <row r="164" spans="1:6" ht="12.75" customHeight="1">
      <c r="A164" s="187"/>
      <c r="B164" s="188"/>
      <c r="C164" s="149"/>
      <c r="D164" s="149" t="s">
        <v>219</v>
      </c>
      <c r="E164" s="133">
        <f>E165+E166+E167+E168+E170</f>
        <v>1405656</v>
      </c>
      <c r="F164" s="159"/>
    </row>
    <row r="165" spans="1:7" s="106" customFormat="1" ht="18" customHeight="1">
      <c r="A165" s="723" t="s">
        <v>215</v>
      </c>
      <c r="B165" s="724"/>
      <c r="C165" s="112">
        <v>4010</v>
      </c>
      <c r="D165" s="139" t="s">
        <v>85</v>
      </c>
      <c r="E165" s="114">
        <v>1100944</v>
      </c>
      <c r="F165" s="156"/>
      <c r="G165" s="105"/>
    </row>
    <row r="166" spans="1:7" s="106" customFormat="1" ht="18" customHeight="1">
      <c r="A166" s="723"/>
      <c r="B166" s="724"/>
      <c r="C166" s="116">
        <v>4040</v>
      </c>
      <c r="D166" s="139" t="s">
        <v>86</v>
      </c>
      <c r="E166" s="114">
        <v>77213</v>
      </c>
      <c r="F166" s="156"/>
      <c r="G166" s="105"/>
    </row>
    <row r="167" spans="1:7" s="106" customFormat="1" ht="18" customHeight="1">
      <c r="A167" s="723"/>
      <c r="B167" s="724"/>
      <c r="C167" s="116">
        <v>4110</v>
      </c>
      <c r="D167" s="139" t="s">
        <v>87</v>
      </c>
      <c r="E167" s="114">
        <v>180869</v>
      </c>
      <c r="F167" s="156"/>
      <c r="G167" s="105"/>
    </row>
    <row r="168" spans="1:7" s="106" customFormat="1" ht="15" customHeight="1">
      <c r="A168" s="725"/>
      <c r="B168" s="726"/>
      <c r="C168" s="116">
        <v>4120</v>
      </c>
      <c r="D168" s="139" t="s">
        <v>88</v>
      </c>
      <c r="E168" s="114">
        <v>29630</v>
      </c>
      <c r="F168" s="150"/>
      <c r="G168" s="105"/>
    </row>
    <row r="169" spans="1:7" s="106" customFormat="1" ht="18" customHeight="1">
      <c r="A169" s="189"/>
      <c r="B169" s="190" t="s">
        <v>204</v>
      </c>
      <c r="C169" s="162">
        <v>4140</v>
      </c>
      <c r="D169" s="139" t="s">
        <v>220</v>
      </c>
      <c r="E169" s="114">
        <v>12600</v>
      </c>
      <c r="F169" s="156"/>
      <c r="G169" s="105"/>
    </row>
    <row r="170" spans="1:7" s="106" customFormat="1" ht="18" customHeight="1">
      <c r="A170" s="193"/>
      <c r="B170" s="194"/>
      <c r="C170" s="112">
        <v>4170</v>
      </c>
      <c r="D170" s="139" t="s">
        <v>221</v>
      </c>
      <c r="E170" s="114">
        <v>17000</v>
      </c>
      <c r="F170" s="156"/>
      <c r="G170" s="105"/>
    </row>
    <row r="171" spans="1:6" ht="15" customHeight="1">
      <c r="A171" s="171"/>
      <c r="B171" s="172" t="s">
        <v>454</v>
      </c>
      <c r="C171" s="149"/>
      <c r="D171" s="149" t="s">
        <v>222</v>
      </c>
      <c r="E171" s="133" t="s">
        <v>520</v>
      </c>
      <c r="F171" s="159"/>
    </row>
    <row r="172" spans="5:6" ht="12" customHeight="1">
      <c r="E172" s="123"/>
      <c r="F172" s="123"/>
    </row>
    <row r="173" spans="1:7" s="101" customFormat="1" ht="15.75" customHeight="1">
      <c r="A173" s="510" t="s">
        <v>12</v>
      </c>
      <c r="B173" s="510" t="s">
        <v>159</v>
      </c>
      <c r="C173" s="510" t="s">
        <v>57</v>
      </c>
      <c r="D173" s="511" t="s">
        <v>74</v>
      </c>
      <c r="E173" s="651" t="s">
        <v>453</v>
      </c>
      <c r="F173" s="653" t="s">
        <v>161</v>
      </c>
      <c r="G173" s="100"/>
    </row>
    <row r="174" spans="1:6" ht="11.25">
      <c r="A174" s="512"/>
      <c r="B174" s="512"/>
      <c r="C174" s="512"/>
      <c r="D174" s="513"/>
      <c r="E174" s="652"/>
      <c r="F174" s="654"/>
    </row>
    <row r="175" spans="1:6" ht="15" customHeight="1">
      <c r="A175" s="719" t="s">
        <v>223</v>
      </c>
      <c r="B175" s="720"/>
      <c r="C175" s="161"/>
      <c r="D175" s="149" t="s">
        <v>224</v>
      </c>
      <c r="E175" s="133" t="s">
        <v>289</v>
      </c>
      <c r="F175" s="159"/>
    </row>
    <row r="176" spans="1:6" ht="15" customHeight="1">
      <c r="A176" s="721"/>
      <c r="B176" s="722"/>
      <c r="C176" s="149"/>
      <c r="D176" s="149" t="s">
        <v>521</v>
      </c>
      <c r="E176" s="507" t="s">
        <v>225</v>
      </c>
      <c r="F176" s="140"/>
    </row>
    <row r="177" spans="1:6" ht="15" customHeight="1">
      <c r="A177" s="169"/>
      <c r="B177" s="191" t="s">
        <v>230</v>
      </c>
      <c r="C177" s="128"/>
      <c r="D177" s="423" t="s">
        <v>462</v>
      </c>
      <c r="E177" s="508">
        <v>500</v>
      </c>
      <c r="F177" s="140"/>
    </row>
    <row r="178" spans="1:7" s="106" customFormat="1" ht="18" customHeight="1">
      <c r="A178" s="193"/>
      <c r="B178" s="194"/>
      <c r="C178" s="112">
        <v>4210</v>
      </c>
      <c r="D178" s="139" t="s">
        <v>227</v>
      </c>
      <c r="E178" s="509">
        <f>SUM(E179:E182)</f>
        <v>71377</v>
      </c>
      <c r="F178" s="115"/>
      <c r="G178" s="105"/>
    </row>
    <row r="179" spans="1:6" ht="15" customHeight="1">
      <c r="A179" s="171"/>
      <c r="B179" s="172" t="s">
        <v>454</v>
      </c>
      <c r="C179" s="149"/>
      <c r="D179" s="149" t="s">
        <v>522</v>
      </c>
      <c r="E179" s="133">
        <v>22300</v>
      </c>
      <c r="F179" s="159"/>
    </row>
    <row r="180" spans="1:6" ht="15" customHeight="1">
      <c r="A180" s="189"/>
      <c r="B180" s="195" t="s">
        <v>223</v>
      </c>
      <c r="C180" s="161"/>
      <c r="D180" s="149" t="s">
        <v>228</v>
      </c>
      <c r="E180" s="133">
        <v>30500</v>
      </c>
      <c r="F180" s="159"/>
    </row>
    <row r="181" spans="1:6" ht="22.5">
      <c r="A181" s="189"/>
      <c r="B181" s="195" t="s">
        <v>229</v>
      </c>
      <c r="C181" s="149"/>
      <c r="D181" s="423" t="s">
        <v>463</v>
      </c>
      <c r="E181" s="133">
        <v>16477</v>
      </c>
      <c r="F181" s="159"/>
    </row>
    <row r="182" spans="1:6" ht="15" customHeight="1">
      <c r="A182" s="189"/>
      <c r="B182" s="195" t="s">
        <v>230</v>
      </c>
      <c r="C182" s="128"/>
      <c r="D182" s="423" t="s">
        <v>464</v>
      </c>
      <c r="E182" s="133">
        <v>2100</v>
      </c>
      <c r="F182" s="159"/>
    </row>
    <row r="183" spans="1:7" s="106" customFormat="1" ht="18" customHeight="1">
      <c r="A183" s="189"/>
      <c r="B183" s="190" t="s">
        <v>454</v>
      </c>
      <c r="C183" s="112">
        <v>4260</v>
      </c>
      <c r="D183" s="139" t="s">
        <v>349</v>
      </c>
      <c r="E183" s="114">
        <f>16000+1200</f>
        <v>17200</v>
      </c>
      <c r="F183" s="156"/>
      <c r="G183" s="105"/>
    </row>
    <row r="184" spans="1:7" s="106" customFormat="1" ht="15.75" customHeight="1">
      <c r="A184" s="169"/>
      <c r="B184" s="170"/>
      <c r="C184" s="112">
        <v>4270</v>
      </c>
      <c r="D184" s="139" t="s">
        <v>231</v>
      </c>
      <c r="E184" s="114">
        <f>SUM(E185:E186)</f>
        <v>73000</v>
      </c>
      <c r="F184" s="156"/>
      <c r="G184" s="105"/>
    </row>
    <row r="185" spans="1:6" ht="15" customHeight="1">
      <c r="A185" s="171"/>
      <c r="B185" s="172" t="s">
        <v>179</v>
      </c>
      <c r="C185" s="149"/>
      <c r="D185" s="149" t="s">
        <v>523</v>
      </c>
      <c r="E185" s="133">
        <v>70000</v>
      </c>
      <c r="F185" s="159"/>
    </row>
    <row r="186" spans="1:6" ht="15" customHeight="1">
      <c r="A186" s="189"/>
      <c r="B186" s="195" t="s">
        <v>223</v>
      </c>
      <c r="C186" s="161"/>
      <c r="D186" s="161" t="s">
        <v>232</v>
      </c>
      <c r="E186" s="158">
        <v>3000</v>
      </c>
      <c r="F186" s="159"/>
    </row>
    <row r="187" spans="1:7" s="106" customFormat="1" ht="16.5" customHeight="1">
      <c r="A187" s="189"/>
      <c r="B187" s="190" t="s">
        <v>215</v>
      </c>
      <c r="C187" s="112">
        <v>4280</v>
      </c>
      <c r="D187" s="173" t="s">
        <v>362</v>
      </c>
      <c r="E187" s="125">
        <v>968</v>
      </c>
      <c r="F187" s="156"/>
      <c r="G187" s="105"/>
    </row>
    <row r="188" spans="1:7" s="106" customFormat="1" ht="18" customHeight="1">
      <c r="A188" s="169"/>
      <c r="B188" s="170"/>
      <c r="C188" s="112">
        <v>4300</v>
      </c>
      <c r="D188" s="139" t="s">
        <v>233</v>
      </c>
      <c r="E188" s="114">
        <f>SUM(E189:E195)</f>
        <v>136274</v>
      </c>
      <c r="F188" s="156"/>
      <c r="G188" s="105"/>
    </row>
    <row r="189" spans="1:6" ht="15" customHeight="1">
      <c r="A189" s="171"/>
      <c r="B189" s="172" t="s">
        <v>234</v>
      </c>
      <c r="C189" s="149"/>
      <c r="D189" s="149" t="s">
        <v>235</v>
      </c>
      <c r="E189" s="133">
        <v>5000</v>
      </c>
      <c r="F189" s="159"/>
    </row>
    <row r="190" spans="1:6" ht="15" customHeight="1">
      <c r="A190" s="171"/>
      <c r="B190" s="172" t="s">
        <v>359</v>
      </c>
      <c r="C190" s="149"/>
      <c r="D190" s="149" t="s">
        <v>361</v>
      </c>
      <c r="E190" s="133">
        <v>8500</v>
      </c>
      <c r="F190" s="159"/>
    </row>
    <row r="191" spans="1:7" ht="15" customHeight="1">
      <c r="A191" s="171"/>
      <c r="B191" s="172" t="s">
        <v>223</v>
      </c>
      <c r="C191" s="149"/>
      <c r="D191" s="149" t="s">
        <v>236</v>
      </c>
      <c r="E191" s="133">
        <v>27400</v>
      </c>
      <c r="F191" s="159"/>
      <c r="G191" s="197"/>
    </row>
    <row r="192" spans="1:7" ht="15" customHeight="1">
      <c r="A192" s="189"/>
      <c r="B192" s="195" t="s">
        <v>230</v>
      </c>
      <c r="C192" s="161"/>
      <c r="D192" s="149" t="s">
        <v>465</v>
      </c>
      <c r="E192" s="474">
        <v>260</v>
      </c>
      <c r="F192" s="159"/>
      <c r="G192" s="197"/>
    </row>
    <row r="193" spans="1:6" ht="15" customHeight="1">
      <c r="A193" s="171"/>
      <c r="B193" s="172" t="s">
        <v>215</v>
      </c>
      <c r="C193" s="149"/>
      <c r="D193" s="149" t="s">
        <v>525</v>
      </c>
      <c r="E193" s="158">
        <v>26800</v>
      </c>
      <c r="F193" s="159"/>
    </row>
    <row r="194" spans="1:6" ht="22.5">
      <c r="A194" s="171"/>
      <c r="B194" s="172" t="s">
        <v>454</v>
      </c>
      <c r="C194" s="149"/>
      <c r="D194" s="423" t="s">
        <v>524</v>
      </c>
      <c r="E194" s="133">
        <v>64880</v>
      </c>
      <c r="F194" s="159"/>
    </row>
    <row r="195" spans="1:6" ht="15" customHeight="1">
      <c r="A195" s="171"/>
      <c r="B195" s="172" t="s">
        <v>229</v>
      </c>
      <c r="C195" s="668" t="s">
        <v>565</v>
      </c>
      <c r="D195" s="669"/>
      <c r="E195" s="133">
        <v>3434</v>
      </c>
      <c r="F195" s="159"/>
    </row>
    <row r="196" spans="1:7" s="106" customFormat="1" ht="18" customHeight="1">
      <c r="A196" s="169"/>
      <c r="B196" s="170"/>
      <c r="C196" s="112">
        <v>4350</v>
      </c>
      <c r="D196" s="139" t="s">
        <v>116</v>
      </c>
      <c r="E196" s="114">
        <v>2752</v>
      </c>
      <c r="F196" s="156"/>
      <c r="G196" s="105"/>
    </row>
    <row r="197" spans="1:6" ht="11.25">
      <c r="A197" s="171"/>
      <c r="B197" s="172" t="s">
        <v>229</v>
      </c>
      <c r="C197" s="149"/>
      <c r="D197" s="149" t="s">
        <v>237</v>
      </c>
      <c r="E197" s="158"/>
      <c r="F197" s="159"/>
    </row>
    <row r="198" spans="1:7" s="106" customFormat="1" ht="17.25" customHeight="1">
      <c r="A198" s="712" t="s">
        <v>223</v>
      </c>
      <c r="B198" s="713"/>
      <c r="C198" s="112">
        <v>4360</v>
      </c>
      <c r="D198" s="139" t="s">
        <v>238</v>
      </c>
      <c r="E198" s="114">
        <v>4000</v>
      </c>
      <c r="F198" s="156"/>
      <c r="G198" s="105"/>
    </row>
    <row r="199" spans="1:7" s="106" customFormat="1" ht="17.25" customHeight="1">
      <c r="A199" s="714"/>
      <c r="B199" s="715"/>
      <c r="C199" s="112">
        <v>4370</v>
      </c>
      <c r="D199" s="139" t="s">
        <v>239</v>
      </c>
      <c r="E199" s="114">
        <v>15000</v>
      </c>
      <c r="F199" s="156"/>
      <c r="G199" s="105"/>
    </row>
    <row r="200" spans="1:7" s="106" customFormat="1" ht="17.25" customHeight="1">
      <c r="A200" s="189"/>
      <c r="B200" s="190" t="s">
        <v>230</v>
      </c>
      <c r="C200" s="112">
        <v>4380</v>
      </c>
      <c r="D200" s="139" t="s">
        <v>350</v>
      </c>
      <c r="E200" s="114">
        <v>300</v>
      </c>
      <c r="F200" s="156"/>
      <c r="G200" s="105"/>
    </row>
    <row r="201" spans="1:7" s="106" customFormat="1" ht="17.25" customHeight="1">
      <c r="A201" s="169"/>
      <c r="B201" s="170"/>
      <c r="C201" s="112">
        <v>4390</v>
      </c>
      <c r="D201" s="139" t="s">
        <v>240</v>
      </c>
      <c r="E201" s="114">
        <v>500</v>
      </c>
      <c r="F201" s="156"/>
      <c r="G201" s="105"/>
    </row>
    <row r="202" spans="1:7" ht="15" customHeight="1">
      <c r="A202" s="171"/>
      <c r="B202" s="172" t="s">
        <v>223</v>
      </c>
      <c r="C202" s="149"/>
      <c r="D202" s="149" t="s">
        <v>241</v>
      </c>
      <c r="E202" s="196"/>
      <c r="F202" s="159"/>
      <c r="G202" s="197"/>
    </row>
    <row r="203" spans="1:7" ht="15" customHeight="1" hidden="1">
      <c r="A203" s="171"/>
      <c r="B203" s="172" t="s">
        <v>226</v>
      </c>
      <c r="C203" s="149"/>
      <c r="D203" s="149" t="s">
        <v>242</v>
      </c>
      <c r="E203" s="158" t="s">
        <v>243</v>
      </c>
      <c r="F203" s="159"/>
      <c r="G203" s="197"/>
    </row>
    <row r="204" spans="1:7" s="106" customFormat="1" ht="18" customHeight="1">
      <c r="A204" s="169"/>
      <c r="B204" s="170"/>
      <c r="C204" s="112">
        <v>4410</v>
      </c>
      <c r="D204" s="139" t="s">
        <v>111</v>
      </c>
      <c r="E204" s="114">
        <v>25500</v>
      </c>
      <c r="F204" s="156"/>
      <c r="G204" s="105"/>
    </row>
    <row r="205" spans="1:7" s="106" customFormat="1" ht="18" customHeight="1">
      <c r="A205" s="169"/>
      <c r="B205" s="170"/>
      <c r="C205" s="112">
        <v>4430</v>
      </c>
      <c r="D205" s="139" t="s">
        <v>102</v>
      </c>
      <c r="E205" s="114">
        <f>SUM(E206:E207)</f>
        <v>3200</v>
      </c>
      <c r="F205" s="156"/>
      <c r="G205" s="105"/>
    </row>
    <row r="206" spans="1:7" ht="15" customHeight="1">
      <c r="A206" s="171"/>
      <c r="B206" s="172" t="s">
        <v>223</v>
      </c>
      <c r="C206" s="149"/>
      <c r="D206" s="149" t="s">
        <v>244</v>
      </c>
      <c r="E206" s="158">
        <v>200</v>
      </c>
      <c r="F206" s="159"/>
      <c r="G206" s="197"/>
    </row>
    <row r="207" spans="1:7" ht="15" customHeight="1">
      <c r="A207" s="171"/>
      <c r="B207" s="172" t="s">
        <v>204</v>
      </c>
      <c r="C207" s="149"/>
      <c r="D207" s="149" t="s">
        <v>245</v>
      </c>
      <c r="E207" s="158">
        <v>3000</v>
      </c>
      <c r="F207" s="159"/>
      <c r="G207" s="197"/>
    </row>
    <row r="208" spans="1:7" s="106" customFormat="1" ht="18" customHeight="1">
      <c r="A208" s="679" t="s">
        <v>215</v>
      </c>
      <c r="B208" s="684"/>
      <c r="C208" s="112">
        <v>4440</v>
      </c>
      <c r="D208" s="139" t="s">
        <v>92</v>
      </c>
      <c r="E208" s="114">
        <v>27048</v>
      </c>
      <c r="F208" s="156"/>
      <c r="G208" s="105"/>
    </row>
    <row r="209" spans="1:7" s="106" customFormat="1" ht="15" customHeight="1">
      <c r="A209" s="661"/>
      <c r="B209" s="686"/>
      <c r="C209" s="112">
        <v>4700</v>
      </c>
      <c r="D209" s="139" t="s">
        <v>246</v>
      </c>
      <c r="E209" s="114">
        <v>12400</v>
      </c>
      <c r="F209" s="156"/>
      <c r="G209" s="105"/>
    </row>
    <row r="210" spans="1:7" s="106" customFormat="1" ht="22.5">
      <c r="A210" s="189"/>
      <c r="B210" s="195" t="s">
        <v>223</v>
      </c>
      <c r="C210" s="112">
        <v>4740</v>
      </c>
      <c r="D210" s="173" t="s">
        <v>123</v>
      </c>
      <c r="E210" s="125">
        <v>5000</v>
      </c>
      <c r="F210" s="156"/>
      <c r="G210" s="105"/>
    </row>
    <row r="211" spans="1:7" s="106" customFormat="1" ht="16.5" customHeight="1">
      <c r="A211" s="169"/>
      <c r="B211" s="170"/>
      <c r="C211" s="116">
        <v>4750</v>
      </c>
      <c r="D211" s="139" t="s">
        <v>247</v>
      </c>
      <c r="E211" s="114">
        <f>SUM(E212:E213)</f>
        <v>35177</v>
      </c>
      <c r="F211" s="163"/>
      <c r="G211" s="105"/>
    </row>
    <row r="212" spans="1:6" ht="15" customHeight="1">
      <c r="A212" s="189"/>
      <c r="B212" s="195" t="s">
        <v>223</v>
      </c>
      <c r="C212" s="423"/>
      <c r="D212" s="423" t="s">
        <v>466</v>
      </c>
      <c r="E212" s="133">
        <v>9000</v>
      </c>
      <c r="F212" s="159"/>
    </row>
    <row r="213" spans="1:6" ht="25.5" customHeight="1">
      <c r="A213" s="171"/>
      <c r="B213" s="172" t="s">
        <v>229</v>
      </c>
      <c r="C213" s="668" t="s">
        <v>566</v>
      </c>
      <c r="D213" s="669"/>
      <c r="E213" s="158">
        <v>26177</v>
      </c>
      <c r="F213" s="159"/>
    </row>
    <row r="214" spans="1:7" s="138" customFormat="1" ht="18" customHeight="1">
      <c r="A214" s="154"/>
      <c r="B214" s="166">
        <v>75075</v>
      </c>
      <c r="C214" s="655" t="s">
        <v>30</v>
      </c>
      <c r="D214" s="656"/>
      <c r="E214" s="167">
        <f>SUM(E216:E222)</f>
        <v>76600</v>
      </c>
      <c r="F214" s="182"/>
      <c r="G214" s="137"/>
    </row>
    <row r="215" spans="1:6" ht="15" customHeight="1">
      <c r="A215" s="708"/>
      <c r="B215" s="709"/>
      <c r="C215" s="663" t="s">
        <v>248</v>
      </c>
      <c r="D215" s="663"/>
      <c r="E215" s="133"/>
      <c r="F215" s="159"/>
    </row>
    <row r="216" spans="1:7" s="106" customFormat="1" ht="15.75" customHeight="1" hidden="1">
      <c r="A216" s="708"/>
      <c r="B216" s="709"/>
      <c r="C216" s="112">
        <v>4110</v>
      </c>
      <c r="D216" s="139" t="s">
        <v>87</v>
      </c>
      <c r="E216" s="114"/>
      <c r="F216" s="156"/>
      <c r="G216" s="105">
        <f>SUM(E216:E218)</f>
        <v>0</v>
      </c>
    </row>
    <row r="217" spans="1:7" s="106" customFormat="1" ht="15.75" customHeight="1" hidden="1">
      <c r="A217" s="708"/>
      <c r="B217" s="709"/>
      <c r="C217" s="112">
        <v>4120</v>
      </c>
      <c r="D217" s="139" t="s">
        <v>88</v>
      </c>
      <c r="E217" s="114"/>
      <c r="F217" s="156"/>
      <c r="G217" s="105"/>
    </row>
    <row r="218" spans="1:7" s="106" customFormat="1" ht="15.75" customHeight="1" hidden="1">
      <c r="A218" s="710"/>
      <c r="B218" s="711"/>
      <c r="C218" s="112">
        <v>4170</v>
      </c>
      <c r="D218" s="139" t="s">
        <v>89</v>
      </c>
      <c r="E218" s="114"/>
      <c r="F218" s="156"/>
      <c r="G218" s="105"/>
    </row>
    <row r="219" spans="1:7" s="106" customFormat="1" ht="18" customHeight="1">
      <c r="A219" s="679" t="s">
        <v>199</v>
      </c>
      <c r="B219" s="680"/>
      <c r="C219" s="112">
        <v>4210</v>
      </c>
      <c r="D219" s="139" t="s">
        <v>90</v>
      </c>
      <c r="E219" s="114">
        <v>15200</v>
      </c>
      <c r="F219" s="156"/>
      <c r="G219" s="105"/>
    </row>
    <row r="220" spans="1:6" ht="11.25">
      <c r="A220" s="659"/>
      <c r="B220" s="660"/>
      <c r="C220" s="161"/>
      <c r="D220" s="149" t="s">
        <v>249</v>
      </c>
      <c r="E220" s="133"/>
      <c r="F220" s="159"/>
    </row>
    <row r="221" spans="1:7" s="106" customFormat="1" ht="18" customHeight="1">
      <c r="A221" s="659"/>
      <c r="B221" s="660"/>
      <c r="C221" s="112">
        <v>4220</v>
      </c>
      <c r="D221" s="139" t="s">
        <v>109</v>
      </c>
      <c r="E221" s="509">
        <v>1000</v>
      </c>
      <c r="F221" s="115"/>
      <c r="G221" s="105"/>
    </row>
    <row r="222" spans="1:7" s="106" customFormat="1" ht="18" customHeight="1">
      <c r="A222" s="659"/>
      <c r="B222" s="660"/>
      <c r="C222" s="112">
        <v>4300</v>
      </c>
      <c r="D222" s="173" t="s">
        <v>91</v>
      </c>
      <c r="E222" s="114">
        <v>60400</v>
      </c>
      <c r="F222" s="156"/>
      <c r="G222" s="105"/>
    </row>
    <row r="223" spans="1:6" ht="28.5" customHeight="1">
      <c r="A223" s="661"/>
      <c r="B223" s="662"/>
      <c r="C223" s="161"/>
      <c r="D223" s="663" t="s">
        <v>467</v>
      </c>
      <c r="E223" s="664"/>
      <c r="F223" s="192"/>
    </row>
    <row r="224" spans="1:10" s="138" customFormat="1" ht="18" customHeight="1">
      <c r="A224" s="135"/>
      <c r="B224" s="166">
        <v>75095</v>
      </c>
      <c r="C224" s="655" t="s">
        <v>26</v>
      </c>
      <c r="D224" s="656"/>
      <c r="E224" s="475">
        <f>E225+E230+E231+E232</f>
        <v>18600</v>
      </c>
      <c r="F224" s="529"/>
      <c r="G224" s="477"/>
      <c r="H224" s="478"/>
      <c r="I224" s="478"/>
      <c r="J224" s="478"/>
    </row>
    <row r="225" spans="1:11" s="415" customFormat="1" ht="20.25" customHeight="1">
      <c r="A225" s="741" t="s">
        <v>217</v>
      </c>
      <c r="B225" s="745"/>
      <c r="C225" s="416">
        <v>2900</v>
      </c>
      <c r="D225" s="421" t="s">
        <v>469</v>
      </c>
      <c r="E225" s="476">
        <v>1650</v>
      </c>
      <c r="F225" s="530"/>
      <c r="G225" s="479"/>
      <c r="H225" s="480"/>
      <c r="I225" s="481"/>
      <c r="J225" s="481"/>
      <c r="K225" s="414"/>
    </row>
    <row r="226" spans="1:6" ht="15" customHeight="1">
      <c r="A226" s="743"/>
      <c r="B226" s="746"/>
      <c r="C226" s="161"/>
      <c r="D226" s="149" t="s">
        <v>250</v>
      </c>
      <c r="E226" s="508"/>
      <c r="F226" s="541"/>
    </row>
    <row r="227" spans="5:6" ht="12" customHeight="1">
      <c r="E227" s="123"/>
      <c r="F227" s="123"/>
    </row>
    <row r="228" spans="1:7" s="101" customFormat="1" ht="15.75" customHeight="1">
      <c r="A228" s="510" t="s">
        <v>12</v>
      </c>
      <c r="B228" s="510" t="s">
        <v>159</v>
      </c>
      <c r="C228" s="510" t="s">
        <v>57</v>
      </c>
      <c r="D228" s="511" t="s">
        <v>74</v>
      </c>
      <c r="E228" s="651" t="s">
        <v>453</v>
      </c>
      <c r="F228" s="653" t="s">
        <v>161</v>
      </c>
      <c r="G228" s="100"/>
    </row>
    <row r="229" spans="1:6" ht="11.25">
      <c r="A229" s="512"/>
      <c r="B229" s="512"/>
      <c r="C229" s="512"/>
      <c r="D229" s="513"/>
      <c r="E229" s="652"/>
      <c r="F229" s="654"/>
    </row>
    <row r="230" spans="1:11" s="415" customFormat="1" ht="20.25" customHeight="1">
      <c r="A230" s="786" t="s">
        <v>217</v>
      </c>
      <c r="B230" s="787"/>
      <c r="C230" s="416">
        <v>3030</v>
      </c>
      <c r="D230" s="421" t="s">
        <v>483</v>
      </c>
      <c r="E230" s="476">
        <v>6000</v>
      </c>
      <c r="F230" s="530"/>
      <c r="G230" s="479"/>
      <c r="H230" s="480"/>
      <c r="I230" s="481"/>
      <c r="J230" s="481"/>
      <c r="K230" s="414"/>
    </row>
    <row r="231" spans="1:7" s="106" customFormat="1" ht="18" customHeight="1">
      <c r="A231" s="739" t="s">
        <v>199</v>
      </c>
      <c r="B231" s="740"/>
      <c r="C231" s="112">
        <v>4210</v>
      </c>
      <c r="D231" s="421" t="s">
        <v>484</v>
      </c>
      <c r="E231" s="114">
        <f>1500-50</f>
        <v>1450</v>
      </c>
      <c r="F231" s="156"/>
      <c r="G231" s="105"/>
    </row>
    <row r="232" spans="1:7" s="106" customFormat="1" ht="18" customHeight="1">
      <c r="A232" s="741"/>
      <c r="B232" s="742"/>
      <c r="C232" s="112">
        <v>4430</v>
      </c>
      <c r="D232" s="139" t="s">
        <v>102</v>
      </c>
      <c r="E232" s="114">
        <f>24500-15000</f>
        <v>9500</v>
      </c>
      <c r="F232" s="156"/>
      <c r="G232" s="105"/>
    </row>
    <row r="233" spans="1:6" ht="15" customHeight="1">
      <c r="A233" s="743"/>
      <c r="B233" s="744"/>
      <c r="C233" s="161"/>
      <c r="D233" s="423" t="s">
        <v>468</v>
      </c>
      <c r="E233" s="133"/>
      <c r="F233" s="192"/>
    </row>
    <row r="234" spans="1:9" s="153" customFormat="1" ht="22.5" customHeight="1">
      <c r="A234" s="151">
        <v>751</v>
      </c>
      <c r="B234" s="665" t="s">
        <v>251</v>
      </c>
      <c r="C234" s="666"/>
      <c r="D234" s="667"/>
      <c r="E234" s="174">
        <f>E235+E240+E247+E257</f>
        <v>1000</v>
      </c>
      <c r="F234" s="174">
        <f>F235+F240+F247+F257</f>
        <v>1000</v>
      </c>
      <c r="G234" s="152"/>
      <c r="H234" s="138"/>
      <c r="I234" s="138"/>
    </row>
    <row r="235" spans="1:9" s="138" customFormat="1" ht="21.75" customHeight="1">
      <c r="A235" s="135"/>
      <c r="B235" s="166">
        <v>75101</v>
      </c>
      <c r="C235" s="655" t="s">
        <v>68</v>
      </c>
      <c r="D235" s="656"/>
      <c r="E235" s="167">
        <f>E237+E238+E239</f>
        <v>1000</v>
      </c>
      <c r="F235" s="167">
        <f>F237+F238+F239</f>
        <v>1000</v>
      </c>
      <c r="G235" s="137"/>
      <c r="H235" s="198"/>
      <c r="I235" s="198"/>
    </row>
    <row r="236" spans="1:6" ht="22.5">
      <c r="A236" s="659" t="s">
        <v>252</v>
      </c>
      <c r="B236" s="660"/>
      <c r="C236" s="199"/>
      <c r="D236" s="199" t="s">
        <v>253</v>
      </c>
      <c r="E236" s="158"/>
      <c r="F236" s="158"/>
    </row>
    <row r="237" spans="1:7" s="106" customFormat="1" ht="15.75" customHeight="1">
      <c r="A237" s="659"/>
      <c r="B237" s="660"/>
      <c r="C237" s="200" t="s">
        <v>79</v>
      </c>
      <c r="D237" s="124" t="s">
        <v>87</v>
      </c>
      <c r="E237" s="201">
        <v>128</v>
      </c>
      <c r="F237" s="180">
        <f>E237</f>
        <v>128</v>
      </c>
      <c r="G237" s="105"/>
    </row>
    <row r="238" spans="1:7" s="106" customFormat="1" ht="15.75" customHeight="1">
      <c r="A238" s="659"/>
      <c r="B238" s="660"/>
      <c r="C238" s="200" t="s">
        <v>80</v>
      </c>
      <c r="D238" s="124" t="s">
        <v>88</v>
      </c>
      <c r="E238" s="201">
        <v>21</v>
      </c>
      <c r="F238" s="180">
        <f>E238</f>
        <v>21</v>
      </c>
      <c r="G238" s="105"/>
    </row>
    <row r="239" spans="1:7" s="106" customFormat="1" ht="15.75" customHeight="1">
      <c r="A239" s="659"/>
      <c r="B239" s="660"/>
      <c r="C239" s="200" t="s">
        <v>81</v>
      </c>
      <c r="D239" s="124" t="s">
        <v>89</v>
      </c>
      <c r="E239" s="201">
        <v>851</v>
      </c>
      <c r="F239" s="180">
        <f>E239</f>
        <v>851</v>
      </c>
      <c r="G239" s="105"/>
    </row>
    <row r="240" spans="1:9" s="111" customFormat="1" ht="18" customHeight="1" hidden="1">
      <c r="A240" s="183"/>
      <c r="B240" s="202">
        <v>75107</v>
      </c>
      <c r="C240" s="203"/>
      <c r="D240" s="204" t="s">
        <v>254</v>
      </c>
      <c r="E240" s="185">
        <f>SUM(E241:E246)</f>
        <v>0</v>
      </c>
      <c r="F240" s="185">
        <f>SUM(F241:F246)</f>
        <v>0</v>
      </c>
      <c r="G240" s="105"/>
      <c r="H240" s="106"/>
      <c r="I240" s="106"/>
    </row>
    <row r="241" spans="1:7" s="106" customFormat="1" ht="18" customHeight="1" hidden="1">
      <c r="A241" s="169"/>
      <c r="B241" s="127"/>
      <c r="C241" s="205" t="s">
        <v>79</v>
      </c>
      <c r="D241" s="124" t="s">
        <v>87</v>
      </c>
      <c r="E241" s="201"/>
      <c r="F241" s="201"/>
      <c r="G241" s="105"/>
    </row>
    <row r="242" spans="1:7" s="106" customFormat="1" ht="18" customHeight="1" hidden="1">
      <c r="A242" s="169"/>
      <c r="B242" s="127"/>
      <c r="C242" s="205" t="s">
        <v>80</v>
      </c>
      <c r="D242" s="124" t="s">
        <v>88</v>
      </c>
      <c r="E242" s="201"/>
      <c r="F242" s="201"/>
      <c r="G242" s="105"/>
    </row>
    <row r="243" spans="1:7" s="106" customFormat="1" ht="18" customHeight="1" hidden="1">
      <c r="A243" s="169"/>
      <c r="B243" s="127"/>
      <c r="C243" s="205" t="s">
        <v>81</v>
      </c>
      <c r="D243" s="124" t="s">
        <v>89</v>
      </c>
      <c r="E243" s="201"/>
      <c r="F243" s="201"/>
      <c r="G243" s="105"/>
    </row>
    <row r="244" spans="1:7" s="106" customFormat="1" ht="18" customHeight="1" hidden="1">
      <c r="A244" s="169"/>
      <c r="B244" s="127"/>
      <c r="C244" s="205" t="s">
        <v>82</v>
      </c>
      <c r="D244" s="124" t="s">
        <v>90</v>
      </c>
      <c r="E244" s="201"/>
      <c r="F244" s="201"/>
      <c r="G244" s="105"/>
    </row>
    <row r="245" spans="1:7" s="106" customFormat="1" ht="18" customHeight="1" hidden="1">
      <c r="A245" s="169"/>
      <c r="B245" s="127"/>
      <c r="C245" s="205" t="s">
        <v>83</v>
      </c>
      <c r="D245" s="124" t="s">
        <v>91</v>
      </c>
      <c r="E245" s="201"/>
      <c r="F245" s="201"/>
      <c r="G245" s="105"/>
    </row>
    <row r="246" spans="1:7" s="106" customFormat="1" ht="18" customHeight="1" hidden="1">
      <c r="A246" s="169"/>
      <c r="B246" s="127"/>
      <c r="C246" s="205" t="s">
        <v>110</v>
      </c>
      <c r="D246" s="124" t="s">
        <v>111</v>
      </c>
      <c r="E246" s="201"/>
      <c r="F246" s="201"/>
      <c r="G246" s="105"/>
    </row>
    <row r="247" spans="1:9" s="111" customFormat="1" ht="18" customHeight="1" hidden="1">
      <c r="A247" s="183"/>
      <c r="B247" s="202">
        <v>75108</v>
      </c>
      <c r="C247" s="203"/>
      <c r="D247" s="204" t="s">
        <v>255</v>
      </c>
      <c r="E247" s="185">
        <f>SUM(E248:E256)</f>
        <v>0</v>
      </c>
      <c r="F247" s="185">
        <f>SUM(F248:F256)</f>
        <v>0</v>
      </c>
      <c r="G247" s="105"/>
      <c r="H247" s="106"/>
      <c r="I247" s="106"/>
    </row>
    <row r="248" spans="1:7" s="106" customFormat="1" ht="18" customHeight="1" hidden="1">
      <c r="A248" s="169"/>
      <c r="B248" s="127"/>
      <c r="C248" s="205" t="s">
        <v>106</v>
      </c>
      <c r="D248" s="124" t="s">
        <v>107</v>
      </c>
      <c r="E248" s="201"/>
      <c r="F248" s="201"/>
      <c r="G248" s="105"/>
    </row>
    <row r="249" spans="1:7" s="106" customFormat="1" ht="18" customHeight="1" hidden="1">
      <c r="A249" s="169"/>
      <c r="B249" s="127"/>
      <c r="C249" s="205" t="s">
        <v>79</v>
      </c>
      <c r="D249" s="124" t="s">
        <v>87</v>
      </c>
      <c r="E249" s="201"/>
      <c r="F249" s="201"/>
      <c r="G249" s="105"/>
    </row>
    <row r="250" spans="1:7" s="106" customFormat="1" ht="18" customHeight="1" hidden="1">
      <c r="A250" s="169"/>
      <c r="B250" s="127"/>
      <c r="C250" s="205" t="s">
        <v>80</v>
      </c>
      <c r="D250" s="124" t="s">
        <v>88</v>
      </c>
      <c r="E250" s="201"/>
      <c r="F250" s="201"/>
      <c r="G250" s="105"/>
    </row>
    <row r="251" spans="1:7" s="106" customFormat="1" ht="18" customHeight="1" hidden="1">
      <c r="A251" s="169"/>
      <c r="B251" s="127"/>
      <c r="C251" s="205" t="s">
        <v>81</v>
      </c>
      <c r="D251" s="124" t="s">
        <v>89</v>
      </c>
      <c r="E251" s="201"/>
      <c r="F251" s="201"/>
      <c r="G251" s="105"/>
    </row>
    <row r="252" spans="1:7" s="106" customFormat="1" ht="18" customHeight="1" hidden="1">
      <c r="A252" s="169"/>
      <c r="B252" s="127"/>
      <c r="C252" s="205" t="s">
        <v>82</v>
      </c>
      <c r="D252" s="124" t="s">
        <v>90</v>
      </c>
      <c r="E252" s="201"/>
      <c r="F252" s="201"/>
      <c r="G252" s="105"/>
    </row>
    <row r="253" spans="1:7" s="106" customFormat="1" ht="18" customHeight="1" hidden="1">
      <c r="A253" s="169"/>
      <c r="B253" s="127"/>
      <c r="C253" s="205" t="s">
        <v>98</v>
      </c>
      <c r="D253" s="124" t="s">
        <v>100</v>
      </c>
      <c r="E253" s="201"/>
      <c r="F253" s="201"/>
      <c r="G253" s="105"/>
    </row>
    <row r="254" spans="1:7" s="106" customFormat="1" ht="18" customHeight="1" hidden="1">
      <c r="A254" s="169"/>
      <c r="B254" s="127"/>
      <c r="C254" s="205" t="s">
        <v>83</v>
      </c>
      <c r="D254" s="124" t="s">
        <v>91</v>
      </c>
      <c r="E254" s="201"/>
      <c r="F254" s="201"/>
      <c r="G254" s="105"/>
    </row>
    <row r="255" spans="1:7" s="106" customFormat="1" ht="18" customHeight="1" hidden="1">
      <c r="A255" s="169"/>
      <c r="B255" s="127"/>
      <c r="C255" s="162">
        <v>4740</v>
      </c>
      <c r="D255" s="139" t="s">
        <v>123</v>
      </c>
      <c r="E255" s="201"/>
      <c r="F255" s="201"/>
      <c r="G255" s="105"/>
    </row>
    <row r="256" spans="1:7" s="106" customFormat="1" ht="18" customHeight="1" hidden="1">
      <c r="A256" s="169"/>
      <c r="B256" s="127"/>
      <c r="C256" s="162">
        <v>4750</v>
      </c>
      <c r="D256" s="139" t="s">
        <v>247</v>
      </c>
      <c r="E256" s="201"/>
      <c r="F256" s="201"/>
      <c r="G256" s="105"/>
    </row>
    <row r="257" spans="1:9" s="111" customFormat="1" ht="18" customHeight="1" hidden="1">
      <c r="A257" s="183"/>
      <c r="B257" s="202">
        <v>75109</v>
      </c>
      <c r="C257" s="203"/>
      <c r="D257" s="204" t="s">
        <v>32</v>
      </c>
      <c r="E257" s="185">
        <f>SUM(E258:E264)</f>
        <v>0</v>
      </c>
      <c r="F257" s="185">
        <f>SUM(F258:F264)</f>
        <v>0</v>
      </c>
      <c r="G257" s="105"/>
      <c r="H257" s="106"/>
      <c r="I257" s="106"/>
    </row>
    <row r="258" spans="1:7" s="106" customFormat="1" ht="18" customHeight="1" hidden="1">
      <c r="A258" s="169"/>
      <c r="B258" s="127"/>
      <c r="C258" s="205" t="s">
        <v>106</v>
      </c>
      <c r="D258" s="124" t="s">
        <v>107</v>
      </c>
      <c r="E258" s="201"/>
      <c r="F258" s="201"/>
      <c r="G258" s="105"/>
    </row>
    <row r="259" spans="1:7" s="106" customFormat="1" ht="18" customHeight="1" hidden="1">
      <c r="A259" s="169"/>
      <c r="B259" s="127"/>
      <c r="C259" s="205" t="s">
        <v>79</v>
      </c>
      <c r="D259" s="124" t="s">
        <v>87</v>
      </c>
      <c r="E259" s="201"/>
      <c r="F259" s="201"/>
      <c r="G259" s="105"/>
    </row>
    <row r="260" spans="1:7" s="106" customFormat="1" ht="18" customHeight="1" hidden="1">
      <c r="A260" s="169"/>
      <c r="B260" s="127"/>
      <c r="C260" s="205" t="s">
        <v>80</v>
      </c>
      <c r="D260" s="124" t="s">
        <v>88</v>
      </c>
      <c r="E260" s="201"/>
      <c r="F260" s="201"/>
      <c r="G260" s="105"/>
    </row>
    <row r="261" spans="1:7" s="106" customFormat="1" ht="18" customHeight="1" hidden="1">
      <c r="A261" s="169"/>
      <c r="B261" s="127"/>
      <c r="C261" s="205" t="s">
        <v>81</v>
      </c>
      <c r="D261" s="124" t="s">
        <v>89</v>
      </c>
      <c r="E261" s="201"/>
      <c r="F261" s="201"/>
      <c r="G261" s="105"/>
    </row>
    <row r="262" spans="1:7" s="106" customFormat="1" ht="18" customHeight="1" hidden="1">
      <c r="A262" s="169"/>
      <c r="B262" s="127"/>
      <c r="C262" s="205" t="s">
        <v>82</v>
      </c>
      <c r="D262" s="124" t="s">
        <v>90</v>
      </c>
      <c r="E262" s="201"/>
      <c r="F262" s="201"/>
      <c r="G262" s="105"/>
    </row>
    <row r="263" spans="1:7" s="106" customFormat="1" ht="18" customHeight="1" hidden="1">
      <c r="A263" s="169"/>
      <c r="B263" s="127"/>
      <c r="C263" s="205" t="s">
        <v>98</v>
      </c>
      <c r="D263" s="124" t="s">
        <v>100</v>
      </c>
      <c r="E263" s="201"/>
      <c r="F263" s="201"/>
      <c r="G263" s="105"/>
    </row>
    <row r="264" spans="1:7" s="106" customFormat="1" ht="18" customHeight="1" hidden="1">
      <c r="A264" s="169"/>
      <c r="B264" s="127"/>
      <c r="C264" s="206" t="s">
        <v>83</v>
      </c>
      <c r="D264" s="207" t="s">
        <v>91</v>
      </c>
      <c r="E264" s="201"/>
      <c r="F264" s="201"/>
      <c r="G264" s="105"/>
    </row>
    <row r="265" spans="1:9" s="153" customFormat="1" ht="18" customHeight="1" hidden="1">
      <c r="A265" s="151">
        <v>752</v>
      </c>
      <c r="B265" s="665" t="s">
        <v>256</v>
      </c>
      <c r="C265" s="666"/>
      <c r="D265" s="667"/>
      <c r="E265" s="174">
        <f>E266</f>
        <v>0</v>
      </c>
      <c r="F265" s="174">
        <f>F266</f>
        <v>0</v>
      </c>
      <c r="G265" s="152"/>
      <c r="H265" s="198"/>
      <c r="I265" s="198"/>
    </row>
    <row r="266" spans="1:9" s="138" customFormat="1" ht="18" customHeight="1" hidden="1">
      <c r="A266" s="411"/>
      <c r="B266" s="166">
        <v>75212</v>
      </c>
      <c r="C266" s="655" t="s">
        <v>34</v>
      </c>
      <c r="D266" s="656"/>
      <c r="E266" s="167"/>
      <c r="F266" s="167"/>
      <c r="G266" s="137"/>
      <c r="H266" s="198"/>
      <c r="I266" s="198"/>
    </row>
    <row r="267" spans="1:9" s="106" customFormat="1" ht="18" customHeight="1" hidden="1">
      <c r="A267" s="659" t="s">
        <v>252</v>
      </c>
      <c r="B267" s="660"/>
      <c r="C267" s="200" t="s">
        <v>82</v>
      </c>
      <c r="D267" s="124" t="s">
        <v>90</v>
      </c>
      <c r="E267" s="201"/>
      <c r="F267" s="201"/>
      <c r="G267" s="105"/>
      <c r="H267" s="208"/>
      <c r="I267" s="208"/>
    </row>
    <row r="268" spans="1:6" ht="15" customHeight="1" hidden="1">
      <c r="A268" s="661"/>
      <c r="B268" s="662"/>
      <c r="C268" s="650" t="s">
        <v>257</v>
      </c>
      <c r="D268" s="650"/>
      <c r="E268" s="133"/>
      <c r="F268" s="159"/>
    </row>
    <row r="269" spans="1:9" s="153" customFormat="1" ht="18" customHeight="1">
      <c r="A269" s="151">
        <v>754</v>
      </c>
      <c r="B269" s="665" t="s">
        <v>258</v>
      </c>
      <c r="C269" s="666"/>
      <c r="D269" s="667"/>
      <c r="E269" s="174">
        <f>E277+E299+E270+E302+E274</f>
        <v>311994</v>
      </c>
      <c r="F269" s="174">
        <f>F277+F299+F270</f>
        <v>1000</v>
      </c>
      <c r="G269" s="152"/>
      <c r="H269" s="198"/>
      <c r="I269" s="198"/>
    </row>
    <row r="270" spans="1:9" s="138" customFormat="1" ht="18" customHeight="1">
      <c r="A270" s="135"/>
      <c r="B270" s="166">
        <v>75403</v>
      </c>
      <c r="C270" s="655" t="s">
        <v>36</v>
      </c>
      <c r="D270" s="656"/>
      <c r="E270" s="167">
        <f>E272+E273</f>
        <v>4000</v>
      </c>
      <c r="F270" s="209"/>
      <c r="G270" s="210"/>
      <c r="H270" s="198"/>
      <c r="I270" s="198"/>
    </row>
    <row r="271" spans="1:6" ht="15" customHeight="1">
      <c r="A271" s="135"/>
      <c r="B271" s="271"/>
      <c r="C271" s="212"/>
      <c r="D271" s="161" t="s">
        <v>470</v>
      </c>
      <c r="E271" s="133"/>
      <c r="F271" s="159"/>
    </row>
    <row r="272" spans="1:7" s="106" customFormat="1" ht="18" customHeight="1">
      <c r="A272" s="659" t="s">
        <v>252</v>
      </c>
      <c r="B272" s="660"/>
      <c r="C272" s="200" t="s">
        <v>82</v>
      </c>
      <c r="D272" s="124" t="s">
        <v>90</v>
      </c>
      <c r="E272" s="201">
        <v>3800</v>
      </c>
      <c r="F272" s="211"/>
      <c r="G272" s="178"/>
    </row>
    <row r="273" spans="1:7" s="106" customFormat="1" ht="18" customHeight="1">
      <c r="A273" s="659"/>
      <c r="B273" s="660"/>
      <c r="C273" s="416">
        <v>4360</v>
      </c>
      <c r="D273" s="421" t="s">
        <v>238</v>
      </c>
      <c r="E273" s="520">
        <v>200</v>
      </c>
      <c r="F273" s="525"/>
      <c r="G273" s="178"/>
    </row>
    <row r="274" spans="1:9" s="138" customFormat="1" ht="18" customHeight="1">
      <c r="A274" s="135"/>
      <c r="B274" s="166">
        <v>75404</v>
      </c>
      <c r="C274" s="655" t="s">
        <v>526</v>
      </c>
      <c r="D274" s="656"/>
      <c r="E274" s="167">
        <f>E275</f>
        <v>30000</v>
      </c>
      <c r="F274" s="182"/>
      <c r="G274" s="210"/>
      <c r="H274" s="198"/>
      <c r="I274" s="198"/>
    </row>
    <row r="275" spans="1:7" s="106" customFormat="1" ht="22.5">
      <c r="A275" s="659" t="s">
        <v>252</v>
      </c>
      <c r="B275" s="660"/>
      <c r="C275" s="200" t="s">
        <v>527</v>
      </c>
      <c r="D275" s="124" t="s">
        <v>528</v>
      </c>
      <c r="E275" s="201">
        <v>30000</v>
      </c>
      <c r="F275" s="211"/>
      <c r="G275" s="178"/>
    </row>
    <row r="276" spans="1:6" ht="15" customHeight="1">
      <c r="A276" s="661"/>
      <c r="B276" s="662"/>
      <c r="C276" s="212"/>
      <c r="D276" s="161" t="s">
        <v>529</v>
      </c>
      <c r="E276" s="133"/>
      <c r="F276" s="159"/>
    </row>
    <row r="277" spans="1:9" s="138" customFormat="1" ht="17.25" customHeight="1">
      <c r="A277" s="135"/>
      <c r="B277" s="213">
        <v>75412</v>
      </c>
      <c r="C277" s="655" t="s">
        <v>37</v>
      </c>
      <c r="D277" s="656"/>
      <c r="E277" s="167">
        <f>E278+E280+E281+E282+E284+E285+E286+E288+E291+E292+E293+E294+E297</f>
        <v>273994</v>
      </c>
      <c r="F277" s="182"/>
      <c r="G277" s="210"/>
      <c r="H277" s="198"/>
      <c r="I277" s="198"/>
    </row>
    <row r="278" spans="1:7" s="106" customFormat="1" ht="16.5" customHeight="1">
      <c r="A278" s="679" t="s">
        <v>252</v>
      </c>
      <c r="B278" s="684"/>
      <c r="C278" s="205" t="s">
        <v>106</v>
      </c>
      <c r="D278" s="124" t="s">
        <v>351</v>
      </c>
      <c r="E278" s="201">
        <v>15000</v>
      </c>
      <c r="F278" s="182"/>
      <c r="G278" s="178"/>
    </row>
    <row r="279" spans="1:6" ht="21" customHeight="1">
      <c r="A279" s="659"/>
      <c r="B279" s="685"/>
      <c r="C279" s="681" t="s">
        <v>259</v>
      </c>
      <c r="D279" s="663"/>
      <c r="E279" s="158" t="s">
        <v>530</v>
      </c>
      <c r="F279" s="182"/>
    </row>
    <row r="280" spans="1:7" s="106" customFormat="1" ht="15.75" customHeight="1">
      <c r="A280" s="659"/>
      <c r="B280" s="685"/>
      <c r="C280" s="205" t="s">
        <v>79</v>
      </c>
      <c r="D280" s="124" t="s">
        <v>87</v>
      </c>
      <c r="E280" s="201">
        <v>1994</v>
      </c>
      <c r="F280" s="211"/>
      <c r="G280" s="178"/>
    </row>
    <row r="281" spans="1:7" s="106" customFormat="1" ht="15.75" customHeight="1">
      <c r="A281" s="659"/>
      <c r="B281" s="685"/>
      <c r="C281" s="205" t="s">
        <v>81</v>
      </c>
      <c r="D281" s="124" t="s">
        <v>89</v>
      </c>
      <c r="E281" s="201">
        <v>38400</v>
      </c>
      <c r="F281" s="211"/>
      <c r="G281" s="178"/>
    </row>
    <row r="282" spans="1:7" s="106" customFormat="1" ht="17.25" customHeight="1">
      <c r="A282" s="659"/>
      <c r="B282" s="685"/>
      <c r="C282" s="205" t="s">
        <v>82</v>
      </c>
      <c r="D282" s="124" t="s">
        <v>90</v>
      </c>
      <c r="E282" s="201">
        <v>66000</v>
      </c>
      <c r="F282" s="211"/>
      <c r="G282" s="178"/>
    </row>
    <row r="283" spans="1:7" s="106" customFormat="1" ht="17.25" customHeight="1">
      <c r="A283" s="659"/>
      <c r="B283" s="685"/>
      <c r="C283" s="170"/>
      <c r="D283" s="128" t="s">
        <v>260</v>
      </c>
      <c r="E283" s="158"/>
      <c r="F283" s="211"/>
      <c r="G283" s="178"/>
    </row>
    <row r="284" spans="1:7" s="106" customFormat="1" ht="15.75" customHeight="1" hidden="1">
      <c r="A284" s="659"/>
      <c r="B284" s="685"/>
      <c r="C284" s="205" t="s">
        <v>108</v>
      </c>
      <c r="D284" s="124" t="s">
        <v>352</v>
      </c>
      <c r="E284" s="201"/>
      <c r="F284" s="211"/>
      <c r="G284" s="178"/>
    </row>
    <row r="285" spans="1:7" s="106" customFormat="1" ht="15.75" customHeight="1">
      <c r="A285" s="659"/>
      <c r="B285" s="685"/>
      <c r="C285" s="205" t="s">
        <v>98</v>
      </c>
      <c r="D285" s="124" t="s">
        <v>349</v>
      </c>
      <c r="E285" s="201">
        <v>13000</v>
      </c>
      <c r="F285" s="211"/>
      <c r="G285" s="178"/>
    </row>
    <row r="286" spans="1:7" s="106" customFormat="1" ht="18" customHeight="1">
      <c r="A286" s="659"/>
      <c r="B286" s="685"/>
      <c r="C286" s="205" t="s">
        <v>103</v>
      </c>
      <c r="D286" s="124" t="s">
        <v>261</v>
      </c>
      <c r="E286" s="201">
        <v>5000</v>
      </c>
      <c r="F286" s="211"/>
      <c r="G286" s="178"/>
    </row>
    <row r="287" spans="1:7" s="106" customFormat="1" ht="15" customHeight="1">
      <c r="A287" s="659"/>
      <c r="B287" s="685"/>
      <c r="C287" s="170"/>
      <c r="D287" s="128" t="s">
        <v>262</v>
      </c>
      <c r="E287" s="158"/>
      <c r="F287" s="211"/>
      <c r="G287" s="178"/>
    </row>
    <row r="288" spans="1:7" s="106" customFormat="1" ht="15.75" customHeight="1">
      <c r="A288" s="659"/>
      <c r="B288" s="685"/>
      <c r="C288" s="205" t="s">
        <v>83</v>
      </c>
      <c r="D288" s="124" t="s">
        <v>353</v>
      </c>
      <c r="E288" s="201">
        <v>20000</v>
      </c>
      <c r="F288" s="211"/>
      <c r="G288" s="178"/>
    </row>
    <row r="289" spans="1:7" s="106" customFormat="1" ht="15" customHeight="1" hidden="1">
      <c r="A289" s="659"/>
      <c r="B289" s="685"/>
      <c r="C289" s="170"/>
      <c r="D289" s="128" t="s">
        <v>263</v>
      </c>
      <c r="E289" s="158"/>
      <c r="F289" s="211"/>
      <c r="G289" s="178"/>
    </row>
    <row r="290" spans="1:7" s="106" customFormat="1" ht="15" customHeight="1" hidden="1">
      <c r="A290" s="659"/>
      <c r="B290" s="685"/>
      <c r="C290" s="170"/>
      <c r="D290" s="128" t="s">
        <v>264</v>
      </c>
      <c r="E290" s="158"/>
      <c r="F290" s="211"/>
      <c r="G290" s="178"/>
    </row>
    <row r="291" spans="1:7" s="106" customFormat="1" ht="15.75" customHeight="1">
      <c r="A291" s="659"/>
      <c r="B291" s="685"/>
      <c r="C291" s="132">
        <v>4370</v>
      </c>
      <c r="D291" s="124" t="s">
        <v>239</v>
      </c>
      <c r="E291" s="201">
        <v>2000</v>
      </c>
      <c r="F291" s="211"/>
      <c r="G291" s="178"/>
    </row>
    <row r="292" spans="1:9" s="106" customFormat="1" ht="15.75" customHeight="1">
      <c r="A292" s="659"/>
      <c r="B292" s="685"/>
      <c r="C292" s="205" t="s">
        <v>110</v>
      </c>
      <c r="D292" s="124" t="s">
        <v>265</v>
      </c>
      <c r="E292" s="201">
        <v>200</v>
      </c>
      <c r="F292" s="211"/>
      <c r="G292" s="178"/>
      <c r="H292" s="111"/>
      <c r="I292" s="111"/>
    </row>
    <row r="293" spans="1:7" s="106" customFormat="1" ht="17.25" customHeight="1">
      <c r="A293" s="659"/>
      <c r="B293" s="685"/>
      <c r="C293" s="205" t="s">
        <v>101</v>
      </c>
      <c r="D293" s="124" t="s">
        <v>354</v>
      </c>
      <c r="E293" s="201">
        <v>7000</v>
      </c>
      <c r="F293" s="211"/>
      <c r="G293" s="178"/>
    </row>
    <row r="294" spans="1:7" s="106" customFormat="1" ht="15.75" customHeight="1">
      <c r="A294" s="659"/>
      <c r="B294" s="685"/>
      <c r="C294" s="132">
        <v>6050</v>
      </c>
      <c r="D294" s="139" t="s">
        <v>95</v>
      </c>
      <c r="E294" s="201">
        <f>E295+E296</f>
        <v>105400</v>
      </c>
      <c r="F294" s="211"/>
      <c r="G294" s="178"/>
    </row>
    <row r="295" spans="1:7" s="106" customFormat="1" ht="15" customHeight="1">
      <c r="A295" s="659"/>
      <c r="B295" s="685"/>
      <c r="C295" s="170"/>
      <c r="D295" s="462" t="s">
        <v>531</v>
      </c>
      <c r="E295" s="463">
        <v>30000</v>
      </c>
      <c r="F295" s="211"/>
      <c r="G295" s="178"/>
    </row>
    <row r="296" spans="1:7" s="106" customFormat="1" ht="15" customHeight="1">
      <c r="A296" s="659"/>
      <c r="B296" s="685"/>
      <c r="C296" s="170"/>
      <c r="D296" s="128" t="s">
        <v>267</v>
      </c>
      <c r="E296" s="133">
        <v>75400</v>
      </c>
      <c r="F296" s="211"/>
      <c r="G296" s="178"/>
    </row>
    <row r="297" spans="1:7" s="106" customFormat="1" ht="11.25" hidden="1">
      <c r="A297" s="659"/>
      <c r="B297" s="685"/>
      <c r="C297" s="132">
        <v>6060</v>
      </c>
      <c r="D297" s="214" t="s">
        <v>125</v>
      </c>
      <c r="E297" s="201"/>
      <c r="F297" s="211"/>
      <c r="G297" s="178"/>
    </row>
    <row r="298" spans="1:7" s="106" customFormat="1" ht="17.25" customHeight="1" hidden="1">
      <c r="A298" s="661"/>
      <c r="B298" s="686"/>
      <c r="C298" s="170"/>
      <c r="D298" s="128" t="s">
        <v>266</v>
      </c>
      <c r="E298" s="158"/>
      <c r="F298" s="211"/>
      <c r="G298" s="178"/>
    </row>
    <row r="299" spans="1:9" s="138" customFormat="1" ht="18" customHeight="1">
      <c r="A299" s="135"/>
      <c r="B299" s="166">
        <v>75414</v>
      </c>
      <c r="C299" s="655" t="s">
        <v>38</v>
      </c>
      <c r="D299" s="656"/>
      <c r="E299" s="167">
        <f>SUM(E300:E300)</f>
        <v>1000</v>
      </c>
      <c r="F299" s="167">
        <f>SUM(F300:F300)</f>
        <v>1000</v>
      </c>
      <c r="G299" s="137"/>
      <c r="H299" s="153"/>
      <c r="I299" s="153"/>
    </row>
    <row r="300" spans="1:9" s="106" customFormat="1" ht="18" customHeight="1">
      <c r="A300" s="659" t="s">
        <v>252</v>
      </c>
      <c r="B300" s="660"/>
      <c r="C300" s="200" t="s">
        <v>82</v>
      </c>
      <c r="D300" s="124" t="s">
        <v>90</v>
      </c>
      <c r="E300" s="201">
        <v>1000</v>
      </c>
      <c r="F300" s="201">
        <v>1000</v>
      </c>
      <c r="G300" s="105"/>
      <c r="H300" s="111"/>
      <c r="I300" s="111"/>
    </row>
    <row r="301" spans="1:7" ht="15" customHeight="1">
      <c r="A301" s="661"/>
      <c r="B301" s="662"/>
      <c r="C301" s="650" t="s">
        <v>257</v>
      </c>
      <c r="D301" s="650"/>
      <c r="E301" s="133" t="s">
        <v>189</v>
      </c>
      <c r="F301" s="159"/>
      <c r="G301" s="197"/>
    </row>
    <row r="302" spans="1:9" s="138" customFormat="1" ht="18" customHeight="1">
      <c r="A302" s="135"/>
      <c r="B302" s="181">
        <v>75421</v>
      </c>
      <c r="C302" s="655" t="s">
        <v>268</v>
      </c>
      <c r="D302" s="656"/>
      <c r="E302" s="167">
        <f>SUM(E303:E303)</f>
        <v>3000</v>
      </c>
      <c r="F302" s="182"/>
      <c r="G302" s="210"/>
      <c r="H302" s="153"/>
      <c r="I302" s="153"/>
    </row>
    <row r="303" spans="1:9" s="106" customFormat="1" ht="18" customHeight="1">
      <c r="A303" s="659" t="s">
        <v>252</v>
      </c>
      <c r="B303" s="660"/>
      <c r="C303" s="112">
        <v>4370</v>
      </c>
      <c r="D303" s="139" t="s">
        <v>239</v>
      </c>
      <c r="E303" s="201">
        <v>3000</v>
      </c>
      <c r="F303" s="159"/>
      <c r="G303" s="178"/>
      <c r="H303" s="111"/>
      <c r="I303" s="111"/>
    </row>
    <row r="304" spans="1:7" ht="15" customHeight="1">
      <c r="A304" s="661"/>
      <c r="B304" s="662"/>
      <c r="C304" s="650" t="s">
        <v>269</v>
      </c>
      <c r="D304" s="650"/>
      <c r="E304" s="508" t="s">
        <v>202</v>
      </c>
      <c r="F304" s="140"/>
      <c r="G304" s="197"/>
    </row>
    <row r="305" spans="1:7" s="153" customFormat="1" ht="40.5" customHeight="1">
      <c r="A305" s="151">
        <v>756</v>
      </c>
      <c r="B305" s="695" t="s">
        <v>270</v>
      </c>
      <c r="C305" s="696"/>
      <c r="D305" s="697"/>
      <c r="E305" s="542">
        <f>E306</f>
        <v>57710</v>
      </c>
      <c r="F305" s="543"/>
      <c r="G305" s="215"/>
    </row>
    <row r="306" spans="1:7" s="138" customFormat="1" ht="20.25" customHeight="1">
      <c r="A306" s="135"/>
      <c r="B306" s="108" t="s">
        <v>271</v>
      </c>
      <c r="C306" s="657" t="s">
        <v>39</v>
      </c>
      <c r="D306" s="658"/>
      <c r="E306" s="533">
        <f>E308+E312+E313+E314+E315+E317</f>
        <v>57710</v>
      </c>
      <c r="F306" s="136"/>
      <c r="G306" s="210"/>
    </row>
    <row r="307" spans="1:6" ht="22.5" customHeight="1">
      <c r="A307" s="687" t="s">
        <v>173</v>
      </c>
      <c r="B307" s="688"/>
      <c r="C307" s="199"/>
      <c r="D307" s="176" t="s">
        <v>272</v>
      </c>
      <c r="E307" s="158" t="s">
        <v>532</v>
      </c>
      <c r="F307" s="182"/>
    </row>
    <row r="308" spans="1:7" s="106" customFormat="1" ht="15.75" customHeight="1">
      <c r="A308" s="689"/>
      <c r="B308" s="690"/>
      <c r="C308" s="112">
        <v>4100</v>
      </c>
      <c r="D308" s="214" t="s">
        <v>126</v>
      </c>
      <c r="E308" s="114">
        <v>30000</v>
      </c>
      <c r="F308" s="150"/>
      <c r="G308" s="178"/>
    </row>
    <row r="309" spans="5:6" ht="12" customHeight="1">
      <c r="E309" s="123"/>
      <c r="F309" s="123"/>
    </row>
    <row r="310" spans="1:7" s="101" customFormat="1" ht="15.75" customHeight="1">
      <c r="A310" s="510" t="s">
        <v>12</v>
      </c>
      <c r="B310" s="510" t="s">
        <v>159</v>
      </c>
      <c r="C310" s="510" t="s">
        <v>57</v>
      </c>
      <c r="D310" s="511" t="s">
        <v>74</v>
      </c>
      <c r="E310" s="651" t="s">
        <v>453</v>
      </c>
      <c r="F310" s="653" t="s">
        <v>161</v>
      </c>
      <c r="G310" s="100"/>
    </row>
    <row r="311" spans="1:6" ht="11.25">
      <c r="A311" s="512"/>
      <c r="B311" s="512"/>
      <c r="C311" s="512"/>
      <c r="D311" s="513"/>
      <c r="E311" s="652"/>
      <c r="F311" s="654"/>
    </row>
    <row r="312" spans="1:7" s="106" customFormat="1" ht="15.75" customHeight="1">
      <c r="A312" s="259"/>
      <c r="B312" s="260"/>
      <c r="C312" s="200" t="s">
        <v>79</v>
      </c>
      <c r="D312" s="124" t="s">
        <v>87</v>
      </c>
      <c r="E312" s="114">
        <v>450</v>
      </c>
      <c r="F312" s="156"/>
      <c r="G312" s="178"/>
    </row>
    <row r="313" spans="1:7" s="106" customFormat="1" ht="15.75" customHeight="1">
      <c r="A313" s="259"/>
      <c r="B313" s="260"/>
      <c r="C313" s="200" t="s">
        <v>80</v>
      </c>
      <c r="D313" s="124" t="s">
        <v>88</v>
      </c>
      <c r="E313" s="125">
        <v>60</v>
      </c>
      <c r="F313" s="156"/>
      <c r="G313" s="178"/>
    </row>
    <row r="314" spans="1:7" s="106" customFormat="1" ht="15.75" customHeight="1">
      <c r="A314" s="259"/>
      <c r="B314" s="260"/>
      <c r="C314" s="200" t="s">
        <v>81</v>
      </c>
      <c r="D314" s="124" t="s">
        <v>89</v>
      </c>
      <c r="E314" s="125">
        <v>3200</v>
      </c>
      <c r="F314" s="156"/>
      <c r="G314" s="178"/>
    </row>
    <row r="315" spans="1:7" s="106" customFormat="1" ht="15.75" customHeight="1">
      <c r="A315" s="259"/>
      <c r="B315" s="260"/>
      <c r="C315" s="116">
        <v>4210</v>
      </c>
      <c r="D315" s="216" t="s">
        <v>90</v>
      </c>
      <c r="E315" s="114">
        <f>1000+3000</f>
        <v>4000</v>
      </c>
      <c r="F315" s="156"/>
      <c r="G315" s="178"/>
    </row>
    <row r="316" spans="1:7" ht="15" customHeight="1">
      <c r="A316" s="259"/>
      <c r="B316" s="260"/>
      <c r="C316" s="650" t="s">
        <v>273</v>
      </c>
      <c r="D316" s="698"/>
      <c r="E316" s="196"/>
      <c r="F316" s="159"/>
      <c r="G316" s="197"/>
    </row>
    <row r="317" spans="1:7" s="106" customFormat="1" ht="15.75" customHeight="1">
      <c r="A317" s="259"/>
      <c r="B317" s="260"/>
      <c r="C317" s="112">
        <v>4300</v>
      </c>
      <c r="D317" s="214" t="s">
        <v>91</v>
      </c>
      <c r="E317" s="125">
        <v>20000</v>
      </c>
      <c r="F317" s="156"/>
      <c r="G317" s="178"/>
    </row>
    <row r="318" spans="1:7" ht="15" customHeight="1">
      <c r="A318" s="261"/>
      <c r="B318" s="262"/>
      <c r="C318" s="650" t="s">
        <v>274</v>
      </c>
      <c r="D318" s="698"/>
      <c r="E318" s="133"/>
      <c r="F318" s="159"/>
      <c r="G318" s="197"/>
    </row>
    <row r="319" spans="1:7" s="153" customFormat="1" ht="18" customHeight="1">
      <c r="A319" s="151">
        <v>757</v>
      </c>
      <c r="B319" s="695" t="s">
        <v>275</v>
      </c>
      <c r="C319" s="696"/>
      <c r="D319" s="697"/>
      <c r="E319" s="174">
        <f>E320</f>
        <v>255000</v>
      </c>
      <c r="F319" s="165"/>
      <c r="G319" s="215"/>
    </row>
    <row r="320" spans="1:9" s="138" customFormat="1" ht="24.75" customHeight="1">
      <c r="A320" s="135"/>
      <c r="B320" s="166">
        <v>75702</v>
      </c>
      <c r="C320" s="657" t="s">
        <v>276</v>
      </c>
      <c r="D320" s="658"/>
      <c r="E320" s="167">
        <f>SUM(E321:E322)</f>
        <v>255000</v>
      </c>
      <c r="F320" s="168"/>
      <c r="G320" s="210"/>
      <c r="H320" s="153"/>
      <c r="I320" s="153"/>
    </row>
    <row r="321" spans="1:9" s="106" customFormat="1" ht="15.75" customHeight="1">
      <c r="A321" s="659" t="s">
        <v>234</v>
      </c>
      <c r="B321" s="660"/>
      <c r="C321" s="200" t="s">
        <v>83</v>
      </c>
      <c r="D321" s="124" t="s">
        <v>355</v>
      </c>
      <c r="E321" s="201">
        <v>5000</v>
      </c>
      <c r="F321" s="217"/>
      <c r="G321" s="178"/>
      <c r="H321" s="208"/>
      <c r="I321" s="208"/>
    </row>
    <row r="322" spans="1:9" s="106" customFormat="1" ht="22.5">
      <c r="A322" s="661"/>
      <c r="B322" s="662"/>
      <c r="C322" s="200" t="s">
        <v>128</v>
      </c>
      <c r="D322" s="124" t="s">
        <v>277</v>
      </c>
      <c r="E322" s="201">
        <v>250000</v>
      </c>
      <c r="F322" s="217"/>
      <c r="G322" s="178"/>
      <c r="H322" s="111"/>
      <c r="I322" s="111"/>
    </row>
    <row r="323" spans="1:9" s="153" customFormat="1" ht="18" customHeight="1">
      <c r="A323" s="151">
        <v>758</v>
      </c>
      <c r="B323" s="695" t="s">
        <v>278</v>
      </c>
      <c r="C323" s="696"/>
      <c r="D323" s="697"/>
      <c r="E323" s="174">
        <f>E324</f>
        <v>60000</v>
      </c>
      <c r="F323" s="175"/>
      <c r="G323" s="215"/>
      <c r="H323" s="198"/>
      <c r="I323" s="198"/>
    </row>
    <row r="324" spans="1:9" s="138" customFormat="1" ht="18" customHeight="1">
      <c r="A324" s="135"/>
      <c r="B324" s="166">
        <v>75818</v>
      </c>
      <c r="C324" s="657" t="s">
        <v>40</v>
      </c>
      <c r="D324" s="658"/>
      <c r="E324" s="167">
        <f>E325</f>
        <v>60000</v>
      </c>
      <c r="F324" s="182"/>
      <c r="G324" s="210"/>
      <c r="H324" s="137"/>
      <c r="I324" s="153"/>
    </row>
    <row r="325" spans="1:9" s="106" customFormat="1" ht="17.25" customHeight="1">
      <c r="A325" s="169"/>
      <c r="B325" s="127"/>
      <c r="C325" s="200" t="s">
        <v>129</v>
      </c>
      <c r="D325" s="124" t="s">
        <v>279</v>
      </c>
      <c r="E325" s="201">
        <v>60000</v>
      </c>
      <c r="F325" s="211"/>
      <c r="G325" s="178"/>
      <c r="H325" s="111"/>
      <c r="I325" s="111"/>
    </row>
    <row r="326" spans="1:7" ht="15" customHeight="1">
      <c r="A326" s="218"/>
      <c r="B326" s="219" t="s">
        <v>280</v>
      </c>
      <c r="C326" s="650" t="s">
        <v>281</v>
      </c>
      <c r="D326" s="650"/>
      <c r="E326" s="196" t="s">
        <v>564</v>
      </c>
      <c r="F326" s="159"/>
      <c r="G326" s="197"/>
    </row>
    <row r="327" spans="1:7" ht="15" customHeight="1">
      <c r="A327" s="218"/>
      <c r="B327" s="219" t="s">
        <v>252</v>
      </c>
      <c r="C327" s="650" t="s">
        <v>282</v>
      </c>
      <c r="D327" s="650"/>
      <c r="E327" s="196" t="s">
        <v>171</v>
      </c>
      <c r="F327" s="159"/>
      <c r="G327" s="197"/>
    </row>
    <row r="328" spans="1:9" s="153" customFormat="1" ht="18.75" customHeight="1">
      <c r="A328" s="151">
        <v>801</v>
      </c>
      <c r="B328" s="695" t="s">
        <v>283</v>
      </c>
      <c r="C328" s="696"/>
      <c r="D328" s="697"/>
      <c r="E328" s="174">
        <f>E329+E394+E447+E451+E471+E493+E497</f>
        <v>3958963</v>
      </c>
      <c r="F328" s="175"/>
      <c r="G328" s="220">
        <f>197706+'[1]szkoły_XI'!$G$7</f>
        <v>3958963</v>
      </c>
      <c r="H328" s="138"/>
      <c r="I328" s="138"/>
    </row>
    <row r="329" spans="1:7" s="138" customFormat="1" ht="16.5" customHeight="1">
      <c r="A329" s="154"/>
      <c r="B329" s="166">
        <v>80101</v>
      </c>
      <c r="C329" s="657" t="s">
        <v>130</v>
      </c>
      <c r="D329" s="658"/>
      <c r="E329" s="167">
        <f>E331+E334+E337+E340+E343+E346+E349+E352+E355+E358+E361+E367+E370+E373+E376+E379+E382+E385+E388+E391</f>
        <v>2200232</v>
      </c>
      <c r="F329" s="175"/>
      <c r="G329" s="210"/>
    </row>
    <row r="330" spans="1:7" s="138" customFormat="1" ht="15" customHeight="1">
      <c r="A330" s="135"/>
      <c r="B330" s="271"/>
      <c r="C330" s="273"/>
      <c r="D330" s="274" t="s">
        <v>367</v>
      </c>
      <c r="E330" s="167">
        <f>E334+E337+E340+E343+E346</f>
        <v>1770707</v>
      </c>
      <c r="F330" s="175"/>
      <c r="G330" s="210"/>
    </row>
    <row r="331" spans="1:7" s="106" customFormat="1" ht="16.5" customHeight="1">
      <c r="A331" s="135"/>
      <c r="B331" s="271"/>
      <c r="C331" s="200" t="s">
        <v>112</v>
      </c>
      <c r="D331" s="124" t="s">
        <v>358</v>
      </c>
      <c r="E331" s="201">
        <f>SUM(E332:E333)</f>
        <v>97433</v>
      </c>
      <c r="F331" s="182"/>
      <c r="G331" s="178"/>
    </row>
    <row r="332" spans="1:7" ht="14.25" customHeight="1">
      <c r="A332" s="268"/>
      <c r="B332" s="270"/>
      <c r="C332" s="128"/>
      <c r="D332" s="149" t="s">
        <v>533</v>
      </c>
      <c r="E332" s="133">
        <f>'[1]szkoły_XI'!$R$10</f>
        <v>65990</v>
      </c>
      <c r="F332" s="186"/>
      <c r="G332" s="197"/>
    </row>
    <row r="333" spans="1:7" ht="14.25" customHeight="1">
      <c r="A333" s="268"/>
      <c r="B333" s="270"/>
      <c r="C333" s="149"/>
      <c r="D333" s="149" t="s">
        <v>366</v>
      </c>
      <c r="E333" s="133">
        <f>'[1]szkoły_XI'!$Q$10</f>
        <v>31443</v>
      </c>
      <c r="F333" s="186"/>
      <c r="G333" s="197"/>
    </row>
    <row r="334" spans="1:7" s="111" customFormat="1" ht="15.75" customHeight="1">
      <c r="A334" s="268"/>
      <c r="B334" s="270"/>
      <c r="C334" s="112">
        <v>4010</v>
      </c>
      <c r="D334" s="139" t="s">
        <v>85</v>
      </c>
      <c r="E334" s="201">
        <f>SUM(E335:E336)</f>
        <v>1385428</v>
      </c>
      <c r="F334" s="222"/>
      <c r="G334" s="178"/>
    </row>
    <row r="335" spans="1:7" ht="14.25" customHeight="1">
      <c r="A335" s="268"/>
      <c r="B335" s="270"/>
      <c r="C335" s="128"/>
      <c r="D335" s="149" t="s">
        <v>533</v>
      </c>
      <c r="E335" s="133">
        <f>'[1]szkoły_XI'!$R$11</f>
        <v>957746</v>
      </c>
      <c r="F335" s="186"/>
      <c r="G335" s="197"/>
    </row>
    <row r="336" spans="1:7" ht="14.25" customHeight="1">
      <c r="A336" s="268"/>
      <c r="B336" s="270"/>
      <c r="C336" s="128"/>
      <c r="D336" s="149" t="s">
        <v>366</v>
      </c>
      <c r="E336" s="133">
        <f>'[1]szkoły_XI'!$Q$11</f>
        <v>427682</v>
      </c>
      <c r="F336" s="186"/>
      <c r="G336" s="197"/>
    </row>
    <row r="337" spans="1:7" s="111" customFormat="1" ht="15.75" customHeight="1">
      <c r="A337" s="268"/>
      <c r="B337" s="270"/>
      <c r="C337" s="112">
        <v>4040</v>
      </c>
      <c r="D337" s="139" t="s">
        <v>86</v>
      </c>
      <c r="E337" s="201">
        <f>SUM(E338:E339)</f>
        <v>108769</v>
      </c>
      <c r="F337" s="222"/>
      <c r="G337" s="178"/>
    </row>
    <row r="338" spans="1:7" ht="14.25" customHeight="1">
      <c r="A338" s="268"/>
      <c r="B338" s="270"/>
      <c r="C338" s="128"/>
      <c r="D338" s="149" t="s">
        <v>533</v>
      </c>
      <c r="E338" s="133">
        <f>'[1]szkoły_XI'!$R$12</f>
        <v>76553</v>
      </c>
      <c r="F338" s="186"/>
      <c r="G338" s="197"/>
    </row>
    <row r="339" spans="1:7" ht="14.25" customHeight="1">
      <c r="A339" s="268"/>
      <c r="B339" s="270"/>
      <c r="C339" s="128"/>
      <c r="D339" s="149" t="s">
        <v>366</v>
      </c>
      <c r="E339" s="133">
        <f>'[1]szkoły_XI'!$Q$12</f>
        <v>32216</v>
      </c>
      <c r="F339" s="186"/>
      <c r="G339" s="197"/>
    </row>
    <row r="340" spans="1:9" s="111" customFormat="1" ht="15.75" customHeight="1">
      <c r="A340" s="268"/>
      <c r="B340" s="270"/>
      <c r="C340" s="200" t="s">
        <v>79</v>
      </c>
      <c r="D340" s="214" t="s">
        <v>87</v>
      </c>
      <c r="E340" s="201">
        <f>SUM(E341:E342)</f>
        <v>237100</v>
      </c>
      <c r="F340" s="222"/>
      <c r="G340" s="178"/>
      <c r="H340" s="106"/>
      <c r="I340" s="106"/>
    </row>
    <row r="341" spans="1:7" ht="14.25" customHeight="1">
      <c r="A341" s="268"/>
      <c r="B341" s="270"/>
      <c r="C341" s="128"/>
      <c r="D341" s="149" t="s">
        <v>533</v>
      </c>
      <c r="E341" s="133">
        <f>'[1]szkoły_XI'!$R$13</f>
        <v>162280</v>
      </c>
      <c r="F341" s="186"/>
      <c r="G341" s="197"/>
    </row>
    <row r="342" spans="1:7" ht="14.25" customHeight="1">
      <c r="A342" s="268"/>
      <c r="B342" s="270"/>
      <c r="C342" s="128"/>
      <c r="D342" s="149" t="s">
        <v>366</v>
      </c>
      <c r="E342" s="133">
        <f>'[1]szkoły_XI'!$Q$13</f>
        <v>74820</v>
      </c>
      <c r="F342" s="186"/>
      <c r="G342" s="197"/>
    </row>
    <row r="343" spans="1:9" s="111" customFormat="1" ht="15.75" customHeight="1">
      <c r="A343" s="268"/>
      <c r="B343" s="270"/>
      <c r="C343" s="200" t="s">
        <v>80</v>
      </c>
      <c r="D343" s="214" t="s">
        <v>88</v>
      </c>
      <c r="E343" s="201">
        <f>SUM(E344:E345)</f>
        <v>38110</v>
      </c>
      <c r="F343" s="186"/>
      <c r="G343" s="178"/>
      <c r="H343" s="106"/>
      <c r="I343" s="106"/>
    </row>
    <row r="344" spans="1:7" ht="14.25" customHeight="1">
      <c r="A344" s="268"/>
      <c r="B344" s="270"/>
      <c r="C344" s="128"/>
      <c r="D344" s="149" t="s">
        <v>533</v>
      </c>
      <c r="E344" s="133">
        <f>'[1]szkoły_XI'!$R$14</f>
        <v>26250</v>
      </c>
      <c r="F344" s="186"/>
      <c r="G344" s="197"/>
    </row>
    <row r="345" spans="1:7" ht="14.25" customHeight="1">
      <c r="A345" s="268"/>
      <c r="B345" s="270"/>
      <c r="C345" s="128"/>
      <c r="D345" s="149" t="s">
        <v>366</v>
      </c>
      <c r="E345" s="133">
        <f>'[1]szkoły_XI'!$Q$14</f>
        <v>11860</v>
      </c>
      <c r="F345" s="186"/>
      <c r="G345" s="197"/>
    </row>
    <row r="346" spans="1:7" s="106" customFormat="1" ht="15.75" customHeight="1">
      <c r="A346" s="268"/>
      <c r="B346" s="270"/>
      <c r="C346" s="200" t="s">
        <v>81</v>
      </c>
      <c r="D346" s="214" t="s">
        <v>89</v>
      </c>
      <c r="E346" s="201">
        <f>SUM(E347:E348)</f>
        <v>1300</v>
      </c>
      <c r="F346" s="211"/>
      <c r="G346" s="178"/>
    </row>
    <row r="347" spans="1:7" ht="14.25" customHeight="1">
      <c r="A347" s="268"/>
      <c r="B347" s="270"/>
      <c r="C347" s="128"/>
      <c r="D347" s="149" t="s">
        <v>533</v>
      </c>
      <c r="E347" s="133">
        <f>'[1]szkoły_XI'!$R$15</f>
        <v>1300</v>
      </c>
      <c r="F347" s="186"/>
      <c r="G347" s="197"/>
    </row>
    <row r="348" spans="1:7" ht="14.25" customHeight="1">
      <c r="A348" s="268"/>
      <c r="B348" s="270"/>
      <c r="C348" s="128"/>
      <c r="D348" s="149" t="s">
        <v>366</v>
      </c>
      <c r="E348" s="133">
        <f>'[1]szkoły_XI'!$Q$15</f>
        <v>0</v>
      </c>
      <c r="F348" s="186"/>
      <c r="G348" s="197"/>
    </row>
    <row r="349" spans="1:7" s="106" customFormat="1" ht="15.75" customHeight="1">
      <c r="A349" s="268"/>
      <c r="B349" s="270"/>
      <c r="C349" s="200" t="s">
        <v>82</v>
      </c>
      <c r="D349" s="214" t="s">
        <v>90</v>
      </c>
      <c r="E349" s="201">
        <f>SUM(E350:E351)</f>
        <v>100780</v>
      </c>
      <c r="F349" s="211"/>
      <c r="G349" s="178"/>
    </row>
    <row r="350" spans="1:7" ht="14.25" customHeight="1">
      <c r="A350" s="268"/>
      <c r="B350" s="270"/>
      <c r="C350" s="128"/>
      <c r="D350" s="149" t="s">
        <v>533</v>
      </c>
      <c r="E350" s="133">
        <f>'[1]szkoły_XI'!$R$16</f>
        <v>72100</v>
      </c>
      <c r="F350" s="186"/>
      <c r="G350" s="197"/>
    </row>
    <row r="351" spans="1:7" ht="14.25" customHeight="1">
      <c r="A351" s="268"/>
      <c r="B351" s="270"/>
      <c r="C351" s="128"/>
      <c r="D351" s="149" t="s">
        <v>366</v>
      </c>
      <c r="E351" s="133">
        <f>'[1]szkoły_XI'!$Q$16</f>
        <v>28680</v>
      </c>
      <c r="F351" s="186"/>
      <c r="G351" s="197"/>
    </row>
    <row r="352" spans="1:7" s="106" customFormat="1" ht="15.75" customHeight="1">
      <c r="A352" s="268"/>
      <c r="B352" s="270"/>
      <c r="C352" s="200" t="s">
        <v>131</v>
      </c>
      <c r="D352" s="214" t="s">
        <v>132</v>
      </c>
      <c r="E352" s="201">
        <f>SUM(E353:E354)</f>
        <v>2000</v>
      </c>
      <c r="F352" s="211"/>
      <c r="G352" s="178"/>
    </row>
    <row r="353" spans="1:7" ht="14.25" customHeight="1">
      <c r="A353" s="268"/>
      <c r="B353" s="270"/>
      <c r="C353" s="128"/>
      <c r="D353" s="149" t="s">
        <v>533</v>
      </c>
      <c r="E353" s="133">
        <f>'[1]szkoły_XI'!$R$17</f>
        <v>1000</v>
      </c>
      <c r="F353" s="186"/>
      <c r="G353" s="197"/>
    </row>
    <row r="354" spans="1:7" ht="14.25" customHeight="1">
      <c r="A354" s="268"/>
      <c r="B354" s="270"/>
      <c r="C354" s="128"/>
      <c r="D354" s="149" t="s">
        <v>366</v>
      </c>
      <c r="E354" s="133">
        <f>'[1]szkoły_XI'!$Q$17</f>
        <v>1000</v>
      </c>
      <c r="F354" s="186"/>
      <c r="G354" s="197"/>
    </row>
    <row r="355" spans="1:7" s="106" customFormat="1" ht="15.75" customHeight="1">
      <c r="A355" s="268"/>
      <c r="B355" s="270"/>
      <c r="C355" s="200" t="s">
        <v>98</v>
      </c>
      <c r="D355" s="214" t="s">
        <v>100</v>
      </c>
      <c r="E355" s="201">
        <f>SUM(E356:E357)</f>
        <v>28860</v>
      </c>
      <c r="F355" s="211"/>
      <c r="G355" s="178"/>
    </row>
    <row r="356" spans="1:7" ht="14.25" customHeight="1">
      <c r="A356" s="268"/>
      <c r="B356" s="270"/>
      <c r="C356" s="128"/>
      <c r="D356" s="149" t="s">
        <v>533</v>
      </c>
      <c r="E356" s="133">
        <f>'[1]szkoły_XI'!$R$18</f>
        <v>21000</v>
      </c>
      <c r="F356" s="186"/>
      <c r="G356" s="197"/>
    </row>
    <row r="357" spans="1:7" ht="14.25" customHeight="1">
      <c r="A357" s="268"/>
      <c r="B357" s="270"/>
      <c r="C357" s="128"/>
      <c r="D357" s="149" t="s">
        <v>366</v>
      </c>
      <c r="E357" s="133">
        <f>'[1]szkoły_XI'!$Q$18</f>
        <v>7860</v>
      </c>
      <c r="F357" s="186"/>
      <c r="G357" s="197"/>
    </row>
    <row r="358" spans="1:7" s="106" customFormat="1" ht="16.5" customHeight="1">
      <c r="A358" s="268"/>
      <c r="B358" s="270"/>
      <c r="C358" s="200" t="s">
        <v>103</v>
      </c>
      <c r="D358" s="214" t="s">
        <v>104</v>
      </c>
      <c r="E358" s="201">
        <f>SUM(E359:E360)</f>
        <v>40000</v>
      </c>
      <c r="F358" s="211"/>
      <c r="G358" s="178"/>
    </row>
    <row r="359" spans="1:7" ht="14.25" customHeight="1">
      <c r="A359" s="268"/>
      <c r="B359" s="270"/>
      <c r="C359" s="128"/>
      <c r="D359" s="149" t="s">
        <v>533</v>
      </c>
      <c r="E359" s="508">
        <f>'[1]szkoły_XI'!$R$19</f>
        <v>40000</v>
      </c>
      <c r="F359" s="524"/>
      <c r="G359" s="197"/>
    </row>
    <row r="360" spans="1:7" ht="14.25" customHeight="1">
      <c r="A360" s="268"/>
      <c r="B360" s="270"/>
      <c r="C360" s="149"/>
      <c r="D360" s="149" t="s">
        <v>366</v>
      </c>
      <c r="E360" s="508">
        <f>'[1]szkoły_XI'!$Q$19</f>
        <v>0</v>
      </c>
      <c r="F360" s="524"/>
      <c r="G360" s="197"/>
    </row>
    <row r="361" spans="1:7" s="106" customFormat="1" ht="16.5" customHeight="1">
      <c r="A361" s="268"/>
      <c r="B361" s="544"/>
      <c r="C361" s="205" t="s">
        <v>113</v>
      </c>
      <c r="D361" s="214" t="s">
        <v>114</v>
      </c>
      <c r="E361" s="520">
        <f>SUM(E362:E363)</f>
        <v>2050</v>
      </c>
      <c r="F361" s="525"/>
      <c r="G361" s="178"/>
    </row>
    <row r="362" spans="1:7" ht="14.25" customHeight="1">
      <c r="A362" s="268"/>
      <c r="B362" s="270"/>
      <c r="C362" s="128"/>
      <c r="D362" s="149" t="s">
        <v>533</v>
      </c>
      <c r="E362" s="133">
        <f>'[1]szkoły_XI'!$R$20</f>
        <v>1600</v>
      </c>
      <c r="F362" s="186"/>
      <c r="G362" s="197"/>
    </row>
    <row r="363" spans="1:7" ht="14.25" customHeight="1">
      <c r="A363" s="275"/>
      <c r="B363" s="277"/>
      <c r="C363" s="149"/>
      <c r="D363" s="149" t="s">
        <v>366</v>
      </c>
      <c r="E363" s="133">
        <f>'[1]szkoły_XI'!$Q$20</f>
        <v>450</v>
      </c>
      <c r="F363" s="515"/>
      <c r="G363" s="197"/>
    </row>
    <row r="364" spans="5:6" ht="5.25" customHeight="1">
      <c r="E364" s="123"/>
      <c r="F364" s="123"/>
    </row>
    <row r="365" spans="1:7" s="101" customFormat="1" ht="15.75" customHeight="1">
      <c r="A365" s="510" t="s">
        <v>12</v>
      </c>
      <c r="B365" s="510" t="s">
        <v>159</v>
      </c>
      <c r="C365" s="510" t="s">
        <v>57</v>
      </c>
      <c r="D365" s="511" t="s">
        <v>74</v>
      </c>
      <c r="E365" s="651" t="s">
        <v>453</v>
      </c>
      <c r="F365" s="653" t="s">
        <v>161</v>
      </c>
      <c r="G365" s="100"/>
    </row>
    <row r="366" spans="1:6" ht="11.25">
      <c r="A366" s="512"/>
      <c r="B366" s="512"/>
      <c r="C366" s="512"/>
      <c r="D366" s="513"/>
      <c r="E366" s="652"/>
      <c r="F366" s="654"/>
    </row>
    <row r="367" spans="1:7" s="106" customFormat="1" ht="15" customHeight="1">
      <c r="A367" s="268"/>
      <c r="B367" s="270"/>
      <c r="C367" s="200" t="s">
        <v>83</v>
      </c>
      <c r="D367" s="124" t="s">
        <v>91</v>
      </c>
      <c r="E367" s="201">
        <f>SUM(E368:E369)</f>
        <v>47110</v>
      </c>
      <c r="F367" s="211"/>
      <c r="G367" s="178"/>
    </row>
    <row r="368" spans="1:7" ht="14.25" customHeight="1">
      <c r="A368" s="268"/>
      <c r="B368" s="270"/>
      <c r="C368" s="128"/>
      <c r="D368" s="149" t="s">
        <v>533</v>
      </c>
      <c r="E368" s="133">
        <f>'[1]szkoły_XI'!$R$21</f>
        <v>26650</v>
      </c>
      <c r="F368" s="186"/>
      <c r="G368" s="197"/>
    </row>
    <row r="369" spans="1:7" ht="14.25" customHeight="1">
      <c r="A369" s="268"/>
      <c r="B369" s="270"/>
      <c r="C369" s="128"/>
      <c r="D369" s="149" t="s">
        <v>366</v>
      </c>
      <c r="E369" s="133">
        <f>'[1]szkoły_XI'!$Q$21</f>
        <v>20460</v>
      </c>
      <c r="F369" s="186"/>
      <c r="G369" s="197"/>
    </row>
    <row r="370" spans="1:7" s="106" customFormat="1" ht="15" customHeight="1">
      <c r="A370" s="268"/>
      <c r="B370" s="270"/>
      <c r="C370" s="200" t="s">
        <v>115</v>
      </c>
      <c r="D370" s="124" t="s">
        <v>116</v>
      </c>
      <c r="E370" s="201">
        <f>SUM(E371:E372)</f>
        <v>3860</v>
      </c>
      <c r="F370" s="211"/>
      <c r="G370" s="178"/>
    </row>
    <row r="371" spans="1:7" ht="14.25" customHeight="1">
      <c r="A371" s="268"/>
      <c r="B371" s="270"/>
      <c r="C371" s="128"/>
      <c r="D371" s="149" t="s">
        <v>533</v>
      </c>
      <c r="E371" s="133">
        <f>'[1]szkoły_XI'!$R$22</f>
        <v>2800</v>
      </c>
      <c r="F371" s="186"/>
      <c r="G371" s="197"/>
    </row>
    <row r="372" spans="1:7" ht="14.25" customHeight="1">
      <c r="A372" s="268"/>
      <c r="B372" s="270"/>
      <c r="C372" s="128"/>
      <c r="D372" s="149" t="s">
        <v>366</v>
      </c>
      <c r="E372" s="133">
        <f>'[1]szkoły_XI'!$Q$22</f>
        <v>1060</v>
      </c>
      <c r="F372" s="186"/>
      <c r="G372" s="197"/>
    </row>
    <row r="373" spans="1:7" s="106" customFormat="1" ht="15" customHeight="1">
      <c r="A373" s="268"/>
      <c r="B373" s="270"/>
      <c r="C373" s="200" t="s">
        <v>117</v>
      </c>
      <c r="D373" s="124" t="s">
        <v>239</v>
      </c>
      <c r="E373" s="201">
        <f>SUM(E374:E375)</f>
        <v>7585</v>
      </c>
      <c r="F373" s="211"/>
      <c r="G373" s="178"/>
    </row>
    <row r="374" spans="1:7" ht="14.25" customHeight="1">
      <c r="A374" s="268"/>
      <c r="B374" s="270"/>
      <c r="C374" s="128"/>
      <c r="D374" s="149" t="s">
        <v>533</v>
      </c>
      <c r="E374" s="133">
        <f>'[1]szkoły_XI'!$R$23</f>
        <v>3600</v>
      </c>
      <c r="F374" s="186"/>
      <c r="G374" s="197"/>
    </row>
    <row r="375" spans="1:7" ht="14.25" customHeight="1">
      <c r="A375" s="268"/>
      <c r="B375" s="270"/>
      <c r="C375" s="128"/>
      <c r="D375" s="149" t="s">
        <v>366</v>
      </c>
      <c r="E375" s="133">
        <f>'[1]szkoły_XI'!$Q$23</f>
        <v>3985</v>
      </c>
      <c r="F375" s="186"/>
      <c r="G375" s="197"/>
    </row>
    <row r="376" spans="1:7" s="106" customFormat="1" ht="15" customHeight="1">
      <c r="A376" s="268"/>
      <c r="B376" s="270"/>
      <c r="C376" s="200" t="s">
        <v>110</v>
      </c>
      <c r="D376" s="124" t="s">
        <v>111</v>
      </c>
      <c r="E376" s="201">
        <f>SUM(E377:E378)</f>
        <v>3410</v>
      </c>
      <c r="F376" s="211"/>
      <c r="G376" s="178"/>
    </row>
    <row r="377" spans="1:7" ht="14.25" customHeight="1">
      <c r="A377" s="268"/>
      <c r="B377" s="270"/>
      <c r="C377" s="128"/>
      <c r="D377" s="149" t="s">
        <v>533</v>
      </c>
      <c r="E377" s="133">
        <f>'[1]szkoły_XI'!$R$24</f>
        <v>1750</v>
      </c>
      <c r="F377" s="186"/>
      <c r="G377" s="197"/>
    </row>
    <row r="378" spans="1:7" ht="14.25" customHeight="1">
      <c r="A378" s="268"/>
      <c r="B378" s="270"/>
      <c r="C378" s="128"/>
      <c r="D378" s="149" t="s">
        <v>366</v>
      </c>
      <c r="E378" s="133">
        <f>'[1]szkoły_XI'!$Q$24</f>
        <v>1660</v>
      </c>
      <c r="F378" s="186"/>
      <c r="G378" s="197"/>
    </row>
    <row r="379" spans="1:7" s="106" customFormat="1" ht="15" customHeight="1">
      <c r="A379" s="268"/>
      <c r="B379" s="270"/>
      <c r="C379" s="200" t="s">
        <v>101</v>
      </c>
      <c r="D379" s="124" t="s">
        <v>102</v>
      </c>
      <c r="E379" s="201">
        <f>SUM(E380:E381)</f>
        <v>7730</v>
      </c>
      <c r="F379" s="211"/>
      <c r="G379" s="178"/>
    </row>
    <row r="380" spans="1:7" ht="14.25" customHeight="1">
      <c r="A380" s="268"/>
      <c r="B380" s="270"/>
      <c r="C380" s="128"/>
      <c r="D380" s="149" t="s">
        <v>533</v>
      </c>
      <c r="E380" s="133">
        <f>'[1]szkoły_XI'!$R$25</f>
        <v>5600</v>
      </c>
      <c r="F380" s="186"/>
      <c r="G380" s="197"/>
    </row>
    <row r="381" spans="1:7" ht="14.25" customHeight="1">
      <c r="A381" s="268"/>
      <c r="B381" s="270"/>
      <c r="C381" s="128"/>
      <c r="D381" s="149" t="s">
        <v>366</v>
      </c>
      <c r="E381" s="133">
        <f>'[1]szkoły_XI'!$Q$25</f>
        <v>2130</v>
      </c>
      <c r="F381" s="186"/>
      <c r="G381" s="197"/>
    </row>
    <row r="382" spans="1:7" s="106" customFormat="1" ht="15" customHeight="1">
      <c r="A382" s="268"/>
      <c r="B382" s="270"/>
      <c r="C382" s="200" t="s">
        <v>84</v>
      </c>
      <c r="D382" s="124" t="s">
        <v>92</v>
      </c>
      <c r="E382" s="201">
        <f>SUM(E383:E384)</f>
        <v>76477</v>
      </c>
      <c r="F382" s="211"/>
      <c r="G382" s="178"/>
    </row>
    <row r="383" spans="1:7" ht="14.25" customHeight="1">
      <c r="A383" s="268"/>
      <c r="B383" s="270"/>
      <c r="C383" s="128"/>
      <c r="D383" s="149" t="s">
        <v>533</v>
      </c>
      <c r="E383" s="133">
        <f>'[1]szkoły_XI'!$R$26</f>
        <v>52470</v>
      </c>
      <c r="F383" s="186"/>
      <c r="G383" s="197"/>
    </row>
    <row r="384" spans="1:7" ht="14.25" customHeight="1">
      <c r="A384" s="268"/>
      <c r="B384" s="270"/>
      <c r="C384" s="149"/>
      <c r="D384" s="149" t="s">
        <v>366</v>
      </c>
      <c r="E384" s="133">
        <f>'[1]szkoły_XI'!$Q$26</f>
        <v>24007</v>
      </c>
      <c r="F384" s="186"/>
      <c r="G384" s="197"/>
    </row>
    <row r="385" spans="1:7" s="106" customFormat="1" ht="15" customHeight="1">
      <c r="A385" s="268"/>
      <c r="B385" s="270"/>
      <c r="C385" s="200" t="s">
        <v>303</v>
      </c>
      <c r="D385" s="124" t="s">
        <v>246</v>
      </c>
      <c r="E385" s="201">
        <f>SUM(E386:E387)</f>
        <v>4500</v>
      </c>
      <c r="F385" s="211"/>
      <c r="G385" s="178"/>
    </row>
    <row r="386" spans="1:7" ht="14.25" customHeight="1">
      <c r="A386" s="268"/>
      <c r="B386" s="270"/>
      <c r="C386" s="128"/>
      <c r="D386" s="149" t="s">
        <v>533</v>
      </c>
      <c r="E386" s="133">
        <f>'[1]szkoły_XI'!$R$27</f>
        <v>2000</v>
      </c>
      <c r="F386" s="186"/>
      <c r="G386" s="197"/>
    </row>
    <row r="387" spans="1:7" ht="14.25" customHeight="1">
      <c r="A387" s="268"/>
      <c r="B387" s="270"/>
      <c r="C387" s="149"/>
      <c r="D387" s="149" t="s">
        <v>366</v>
      </c>
      <c r="E387" s="133">
        <f>'[1]szkoły_XI'!$Q$27</f>
        <v>2500</v>
      </c>
      <c r="F387" s="186"/>
      <c r="G387" s="197"/>
    </row>
    <row r="388" spans="1:7" s="106" customFormat="1" ht="23.25" customHeight="1">
      <c r="A388" s="268"/>
      <c r="B388" s="270"/>
      <c r="C388" s="272" t="s">
        <v>118</v>
      </c>
      <c r="D388" s="225" t="s">
        <v>123</v>
      </c>
      <c r="E388" s="201">
        <f>SUM(E389:E390)</f>
        <v>1630</v>
      </c>
      <c r="F388" s="211"/>
      <c r="G388" s="178"/>
    </row>
    <row r="389" spans="1:7" ht="14.25" customHeight="1">
      <c r="A389" s="268"/>
      <c r="B389" s="270"/>
      <c r="C389" s="128"/>
      <c r="D389" s="149" t="s">
        <v>533</v>
      </c>
      <c r="E389" s="133">
        <f>'[1]szkoły_XI'!$R$28</f>
        <v>800</v>
      </c>
      <c r="F389" s="186"/>
      <c r="G389" s="197"/>
    </row>
    <row r="390" spans="1:7" ht="14.25" customHeight="1">
      <c r="A390" s="268"/>
      <c r="B390" s="270"/>
      <c r="C390" s="128"/>
      <c r="D390" s="149" t="s">
        <v>366</v>
      </c>
      <c r="E390" s="133">
        <f>'[1]szkoły_XI'!$Q$28</f>
        <v>830</v>
      </c>
      <c r="F390" s="186"/>
      <c r="G390" s="197"/>
    </row>
    <row r="391" spans="1:7" s="106" customFormat="1" ht="15" customHeight="1">
      <c r="A391" s="268"/>
      <c r="B391" s="270"/>
      <c r="C391" s="200" t="s">
        <v>119</v>
      </c>
      <c r="D391" s="124" t="s">
        <v>247</v>
      </c>
      <c r="E391" s="201">
        <f>SUM(E392:E393)</f>
        <v>6100</v>
      </c>
      <c r="F391" s="211"/>
      <c r="G391" s="178"/>
    </row>
    <row r="392" spans="1:7" ht="14.25" customHeight="1">
      <c r="A392" s="268"/>
      <c r="B392" s="270"/>
      <c r="C392" s="128"/>
      <c r="D392" s="149" t="s">
        <v>533</v>
      </c>
      <c r="E392" s="133">
        <f>'[1]szkoły_XI'!$R$29</f>
        <v>3600</v>
      </c>
      <c r="F392" s="186"/>
      <c r="G392" s="197"/>
    </row>
    <row r="393" spans="1:7" ht="14.25" customHeight="1">
      <c r="A393" s="268"/>
      <c r="B393" s="270"/>
      <c r="C393" s="128"/>
      <c r="D393" s="149" t="s">
        <v>366</v>
      </c>
      <c r="E393" s="133">
        <f>'[1]szkoły_XI'!$Q$29</f>
        <v>2500</v>
      </c>
      <c r="F393" s="186"/>
      <c r="G393" s="197"/>
    </row>
    <row r="394" spans="1:7" s="138" customFormat="1" ht="19.5" customHeight="1">
      <c r="A394" s="154"/>
      <c r="B394" s="166">
        <v>80103</v>
      </c>
      <c r="C394" s="657" t="s">
        <v>133</v>
      </c>
      <c r="D394" s="658"/>
      <c r="E394" s="167">
        <f>E396+E399+E402+E405+E408+E411+E414+E417+E420+E426+E429+E432+E435+E438+E441+E444</f>
        <v>209061</v>
      </c>
      <c r="F394" s="175"/>
      <c r="G394" s="210"/>
    </row>
    <row r="395" spans="1:7" s="138" customFormat="1" ht="14.25" customHeight="1">
      <c r="A395" s="135"/>
      <c r="B395" s="271"/>
      <c r="C395" s="273"/>
      <c r="D395" s="274" t="s">
        <v>367</v>
      </c>
      <c r="E395" s="167">
        <f>E399+E402+E405+E408</f>
        <v>155461</v>
      </c>
      <c r="F395" s="175"/>
      <c r="G395" s="210"/>
    </row>
    <row r="396" spans="1:7" s="106" customFormat="1" ht="16.5" customHeight="1">
      <c r="A396" s="135"/>
      <c r="B396" s="271"/>
      <c r="C396" s="200" t="s">
        <v>112</v>
      </c>
      <c r="D396" s="124" t="s">
        <v>358</v>
      </c>
      <c r="E396" s="201">
        <f>SUM(E397:E398)</f>
        <v>7258</v>
      </c>
      <c r="F396" s="182"/>
      <c r="G396" s="178"/>
    </row>
    <row r="397" spans="1:7" ht="14.25" customHeight="1">
      <c r="A397" s="268"/>
      <c r="B397" s="270"/>
      <c r="C397" s="128"/>
      <c r="D397" s="149" t="s">
        <v>533</v>
      </c>
      <c r="E397" s="133">
        <f>'[1]szkoły_XI'!$R$31</f>
        <v>6290</v>
      </c>
      <c r="F397" s="186"/>
      <c r="G397" s="197"/>
    </row>
    <row r="398" spans="1:7" ht="14.25" customHeight="1">
      <c r="A398" s="268"/>
      <c r="B398" s="270"/>
      <c r="C398" s="149"/>
      <c r="D398" s="149" t="s">
        <v>366</v>
      </c>
      <c r="E398" s="133">
        <f>'[1]szkoły_XI'!$Q$31</f>
        <v>968</v>
      </c>
      <c r="F398" s="186"/>
      <c r="G398" s="197"/>
    </row>
    <row r="399" spans="1:7" s="111" customFormat="1" ht="15.75" customHeight="1">
      <c r="A399" s="268"/>
      <c r="B399" s="270"/>
      <c r="C399" s="112">
        <v>4010</v>
      </c>
      <c r="D399" s="139" t="s">
        <v>85</v>
      </c>
      <c r="E399" s="201">
        <f>SUM(E400:E401)</f>
        <v>121376</v>
      </c>
      <c r="F399" s="222"/>
      <c r="G399" s="178"/>
    </row>
    <row r="400" spans="1:7" ht="14.25" customHeight="1">
      <c r="A400" s="268"/>
      <c r="B400" s="270"/>
      <c r="C400" s="128"/>
      <c r="D400" s="149" t="s">
        <v>533</v>
      </c>
      <c r="E400" s="133">
        <f>'[1]szkoły_XI'!$R$32</f>
        <v>87727</v>
      </c>
      <c r="F400" s="186"/>
      <c r="G400" s="197"/>
    </row>
    <row r="401" spans="1:7" ht="14.25" customHeight="1">
      <c r="A401" s="268"/>
      <c r="B401" s="270"/>
      <c r="C401" s="128"/>
      <c r="D401" s="149" t="s">
        <v>366</v>
      </c>
      <c r="E401" s="133">
        <f>'[1]szkoły_XI'!$Q$32</f>
        <v>33649</v>
      </c>
      <c r="F401" s="186"/>
      <c r="G401" s="197"/>
    </row>
    <row r="402" spans="1:7" s="111" customFormat="1" ht="15.75" customHeight="1">
      <c r="A402" s="268"/>
      <c r="B402" s="270"/>
      <c r="C402" s="112">
        <v>4040</v>
      </c>
      <c r="D402" s="139" t="s">
        <v>86</v>
      </c>
      <c r="E402" s="201">
        <f>SUM(E403:E404)</f>
        <v>9571</v>
      </c>
      <c r="F402" s="222"/>
      <c r="G402" s="178"/>
    </row>
    <row r="403" spans="1:7" ht="14.25" customHeight="1">
      <c r="A403" s="268"/>
      <c r="B403" s="270"/>
      <c r="C403" s="128"/>
      <c r="D403" s="149" t="s">
        <v>533</v>
      </c>
      <c r="E403" s="133">
        <f>'[1]szkoły_XI'!$R$33</f>
        <v>7595</v>
      </c>
      <c r="F403" s="186"/>
      <c r="G403" s="197"/>
    </row>
    <row r="404" spans="1:7" ht="14.25" customHeight="1">
      <c r="A404" s="268"/>
      <c r="B404" s="270"/>
      <c r="C404" s="128"/>
      <c r="D404" s="149" t="s">
        <v>366</v>
      </c>
      <c r="E404" s="133">
        <f>'[1]szkoły_XI'!$Q$33</f>
        <v>1976</v>
      </c>
      <c r="F404" s="186"/>
      <c r="G404" s="197"/>
    </row>
    <row r="405" spans="1:9" s="111" customFormat="1" ht="15.75" customHeight="1">
      <c r="A405" s="268"/>
      <c r="B405" s="270"/>
      <c r="C405" s="200" t="s">
        <v>79</v>
      </c>
      <c r="D405" s="214" t="s">
        <v>87</v>
      </c>
      <c r="E405" s="201">
        <f>SUM(E406:E407)</f>
        <v>21097</v>
      </c>
      <c r="F405" s="222"/>
      <c r="G405" s="178"/>
      <c r="H405" s="106"/>
      <c r="I405" s="106"/>
    </row>
    <row r="406" spans="1:7" ht="14.25" customHeight="1">
      <c r="A406" s="268"/>
      <c r="B406" s="270"/>
      <c r="C406" s="128"/>
      <c r="D406" s="149" t="s">
        <v>533</v>
      </c>
      <c r="E406" s="133">
        <f>'[1]szkoły_XI'!$R$34</f>
        <v>15430</v>
      </c>
      <c r="F406" s="186"/>
      <c r="G406" s="197"/>
    </row>
    <row r="407" spans="1:7" ht="14.25" customHeight="1">
      <c r="A407" s="268"/>
      <c r="B407" s="270"/>
      <c r="C407" s="128"/>
      <c r="D407" s="149" t="s">
        <v>366</v>
      </c>
      <c r="E407" s="133">
        <f>'[1]szkoły_XI'!$Q$34</f>
        <v>5667</v>
      </c>
      <c r="F407" s="186"/>
      <c r="G407" s="197"/>
    </row>
    <row r="408" spans="1:9" s="111" customFormat="1" ht="15.75" customHeight="1">
      <c r="A408" s="268"/>
      <c r="B408" s="270"/>
      <c r="C408" s="200" t="s">
        <v>80</v>
      </c>
      <c r="D408" s="214" t="s">
        <v>88</v>
      </c>
      <c r="E408" s="201">
        <f>SUM(E409:E410)</f>
        <v>3417</v>
      </c>
      <c r="F408" s="186"/>
      <c r="G408" s="178"/>
      <c r="H408" s="106"/>
      <c r="I408" s="106"/>
    </row>
    <row r="409" spans="1:7" ht="14.25" customHeight="1">
      <c r="A409" s="268"/>
      <c r="B409" s="270"/>
      <c r="C409" s="128"/>
      <c r="D409" s="149" t="s">
        <v>533</v>
      </c>
      <c r="E409" s="133">
        <f>'[1]szkoły_XI'!$R$35</f>
        <v>2518</v>
      </c>
      <c r="F409" s="186"/>
      <c r="G409" s="197"/>
    </row>
    <row r="410" spans="1:7" ht="14.25" customHeight="1">
      <c r="A410" s="268"/>
      <c r="B410" s="270"/>
      <c r="C410" s="128"/>
      <c r="D410" s="149" t="s">
        <v>366</v>
      </c>
      <c r="E410" s="133">
        <f>'[1]szkoły_XI'!$Q$35</f>
        <v>899</v>
      </c>
      <c r="F410" s="186"/>
      <c r="G410" s="197"/>
    </row>
    <row r="411" spans="1:7" s="106" customFormat="1" ht="15.75" customHeight="1">
      <c r="A411" s="268"/>
      <c r="B411" s="270"/>
      <c r="C411" s="200" t="s">
        <v>82</v>
      </c>
      <c r="D411" s="214" t="s">
        <v>90</v>
      </c>
      <c r="E411" s="201">
        <f>SUM(E412:E413)</f>
        <v>18480</v>
      </c>
      <c r="F411" s="211"/>
      <c r="G411" s="178"/>
    </row>
    <row r="412" spans="1:7" ht="14.25" customHeight="1">
      <c r="A412" s="268"/>
      <c r="B412" s="270"/>
      <c r="C412" s="128"/>
      <c r="D412" s="149" t="s">
        <v>533</v>
      </c>
      <c r="E412" s="133">
        <f>'[1]szkoły_XI'!$R$36</f>
        <v>12600</v>
      </c>
      <c r="F412" s="186"/>
      <c r="G412" s="197"/>
    </row>
    <row r="413" spans="1:7" ht="14.25" customHeight="1">
      <c r="A413" s="268"/>
      <c r="B413" s="270"/>
      <c r="C413" s="128"/>
      <c r="D413" s="149" t="s">
        <v>366</v>
      </c>
      <c r="E413" s="133">
        <f>'[1]szkoły_XI'!$Q$36</f>
        <v>5880</v>
      </c>
      <c r="F413" s="186"/>
      <c r="G413" s="197"/>
    </row>
    <row r="414" spans="1:7" s="106" customFormat="1" ht="15.75" customHeight="1">
      <c r="A414" s="268"/>
      <c r="B414" s="270"/>
      <c r="C414" s="200" t="s">
        <v>131</v>
      </c>
      <c r="D414" s="214" t="s">
        <v>132</v>
      </c>
      <c r="E414" s="201">
        <f>SUM(E415:E416)</f>
        <v>800</v>
      </c>
      <c r="F414" s="211"/>
      <c r="G414" s="178"/>
    </row>
    <row r="415" spans="1:7" ht="14.25" customHeight="1">
      <c r="A415" s="268"/>
      <c r="B415" s="270"/>
      <c r="C415" s="128"/>
      <c r="D415" s="149" t="s">
        <v>533</v>
      </c>
      <c r="E415" s="133">
        <f>'[1]szkoły_XI'!$R$37</f>
        <v>500</v>
      </c>
      <c r="F415" s="186"/>
      <c r="G415" s="197"/>
    </row>
    <row r="416" spans="1:7" ht="14.25" customHeight="1">
      <c r="A416" s="268"/>
      <c r="B416" s="270"/>
      <c r="C416" s="149"/>
      <c r="D416" s="149" t="s">
        <v>366</v>
      </c>
      <c r="E416" s="508">
        <f>'[1]szkoły_XI'!$Q$37</f>
        <v>300</v>
      </c>
      <c r="F416" s="524"/>
      <c r="G416" s="197"/>
    </row>
    <row r="417" spans="1:7" s="106" customFormat="1" ht="15.75" customHeight="1">
      <c r="A417" s="268"/>
      <c r="B417" s="544"/>
      <c r="C417" s="205" t="s">
        <v>98</v>
      </c>
      <c r="D417" s="214" t="s">
        <v>100</v>
      </c>
      <c r="E417" s="520">
        <f>SUM(E418:E419)</f>
        <v>5100</v>
      </c>
      <c r="F417" s="525"/>
      <c r="G417" s="178"/>
    </row>
    <row r="418" spans="1:7" ht="14.25" customHeight="1">
      <c r="A418" s="268"/>
      <c r="B418" s="270"/>
      <c r="C418" s="128"/>
      <c r="D418" s="149" t="s">
        <v>533</v>
      </c>
      <c r="E418" s="133">
        <f>'[1]szkoły_XI'!$R$38</f>
        <v>3700</v>
      </c>
      <c r="F418" s="186"/>
      <c r="G418" s="197"/>
    </row>
    <row r="419" spans="1:7" ht="14.25" customHeight="1">
      <c r="A419" s="268"/>
      <c r="B419" s="270"/>
      <c r="C419" s="128"/>
      <c r="D419" s="149" t="s">
        <v>366</v>
      </c>
      <c r="E419" s="133">
        <f>'[1]szkoły_XI'!$Q$38</f>
        <v>1400</v>
      </c>
      <c r="F419" s="186"/>
      <c r="G419" s="197"/>
    </row>
    <row r="420" spans="1:7" s="106" customFormat="1" ht="13.5" customHeight="1">
      <c r="A420" s="268"/>
      <c r="B420" s="270"/>
      <c r="C420" s="200" t="s">
        <v>113</v>
      </c>
      <c r="D420" s="214" t="s">
        <v>114</v>
      </c>
      <c r="E420" s="201">
        <f>SUM(E421:E422)</f>
        <v>440</v>
      </c>
      <c r="F420" s="211"/>
      <c r="G420" s="178"/>
    </row>
    <row r="421" spans="1:7" ht="14.25" customHeight="1">
      <c r="A421" s="268"/>
      <c r="B421" s="270"/>
      <c r="C421" s="128"/>
      <c r="D421" s="149" t="s">
        <v>533</v>
      </c>
      <c r="E421" s="133">
        <f>'[1]szkoły_XI'!$R$40</f>
        <v>340</v>
      </c>
      <c r="F421" s="186"/>
      <c r="G421" s="197"/>
    </row>
    <row r="422" spans="1:7" ht="14.25" customHeight="1">
      <c r="A422" s="275"/>
      <c r="B422" s="277"/>
      <c r="C422" s="149"/>
      <c r="D422" s="149" t="s">
        <v>366</v>
      </c>
      <c r="E422" s="133">
        <f>'[1]szkoły_XI'!$Q$40</f>
        <v>100</v>
      </c>
      <c r="F422" s="515"/>
      <c r="G422" s="197"/>
    </row>
    <row r="423" spans="5:6" ht="6.75" customHeight="1">
      <c r="E423" s="123"/>
      <c r="F423" s="123"/>
    </row>
    <row r="424" spans="1:7" s="101" customFormat="1" ht="15.75" customHeight="1">
      <c r="A424" s="510" t="s">
        <v>12</v>
      </c>
      <c r="B424" s="510" t="s">
        <v>159</v>
      </c>
      <c r="C424" s="510" t="s">
        <v>57</v>
      </c>
      <c r="D424" s="511" t="s">
        <v>74</v>
      </c>
      <c r="E424" s="651" t="s">
        <v>453</v>
      </c>
      <c r="F424" s="653" t="s">
        <v>161</v>
      </c>
      <c r="G424" s="100"/>
    </row>
    <row r="425" spans="1:6" ht="11.25">
      <c r="A425" s="512"/>
      <c r="B425" s="512"/>
      <c r="C425" s="512"/>
      <c r="D425" s="513"/>
      <c r="E425" s="652"/>
      <c r="F425" s="654"/>
    </row>
    <row r="426" spans="1:7" s="106" customFormat="1" ht="15" customHeight="1">
      <c r="A426" s="268"/>
      <c r="B426" s="270"/>
      <c r="C426" s="200" t="s">
        <v>83</v>
      </c>
      <c r="D426" s="124" t="s">
        <v>91</v>
      </c>
      <c r="E426" s="201">
        <f>SUM(E427:E428)</f>
        <v>8660</v>
      </c>
      <c r="F426" s="211"/>
      <c r="G426" s="178"/>
    </row>
    <row r="427" spans="1:7" ht="14.25" customHeight="1">
      <c r="A427" s="268"/>
      <c r="B427" s="270"/>
      <c r="C427" s="128"/>
      <c r="D427" s="149" t="s">
        <v>533</v>
      </c>
      <c r="E427" s="133">
        <f>'[1]szkoły_XI'!$R$41</f>
        <v>4470</v>
      </c>
      <c r="F427" s="186"/>
      <c r="G427" s="197"/>
    </row>
    <row r="428" spans="1:7" ht="14.25" customHeight="1">
      <c r="A428" s="268"/>
      <c r="B428" s="270"/>
      <c r="C428" s="128"/>
      <c r="D428" s="149" t="s">
        <v>366</v>
      </c>
      <c r="E428" s="133">
        <f>'[1]szkoły_XI'!$Q$41</f>
        <v>4190</v>
      </c>
      <c r="F428" s="186"/>
      <c r="G428" s="197"/>
    </row>
    <row r="429" spans="1:7" s="106" customFormat="1" ht="15" customHeight="1">
      <c r="A429" s="268"/>
      <c r="B429" s="270"/>
      <c r="C429" s="200" t="s">
        <v>117</v>
      </c>
      <c r="D429" s="124" t="s">
        <v>239</v>
      </c>
      <c r="E429" s="201">
        <f>SUM(E430:E431)</f>
        <v>1615</v>
      </c>
      <c r="F429" s="211"/>
      <c r="G429" s="178"/>
    </row>
    <row r="430" spans="1:7" ht="14.25" customHeight="1">
      <c r="A430" s="268"/>
      <c r="B430" s="270"/>
      <c r="C430" s="128"/>
      <c r="D430" s="149" t="s">
        <v>533</v>
      </c>
      <c r="E430" s="133">
        <f>'[1]szkoły_XI'!$R$42</f>
        <v>800</v>
      </c>
      <c r="F430" s="186"/>
      <c r="G430" s="197"/>
    </row>
    <row r="431" spans="1:7" ht="14.25" customHeight="1">
      <c r="A431" s="268"/>
      <c r="B431" s="270"/>
      <c r="C431" s="128"/>
      <c r="D431" s="149" t="s">
        <v>366</v>
      </c>
      <c r="E431" s="133">
        <f>'[1]szkoły_XI'!$Q$42</f>
        <v>815</v>
      </c>
      <c r="F431" s="186"/>
      <c r="G431" s="197"/>
    </row>
    <row r="432" spans="1:7" s="106" customFormat="1" ht="15" customHeight="1">
      <c r="A432" s="268"/>
      <c r="B432" s="270"/>
      <c r="C432" s="200" t="s">
        <v>110</v>
      </c>
      <c r="D432" s="124" t="s">
        <v>111</v>
      </c>
      <c r="E432" s="201">
        <f>SUM(E433:E434)</f>
        <v>690</v>
      </c>
      <c r="F432" s="211"/>
      <c r="G432" s="178"/>
    </row>
    <row r="433" spans="1:7" ht="14.25" customHeight="1">
      <c r="A433" s="268"/>
      <c r="B433" s="270"/>
      <c r="C433" s="128"/>
      <c r="D433" s="149" t="s">
        <v>533</v>
      </c>
      <c r="E433" s="133">
        <f>'[1]szkoły_XI'!$R$43</f>
        <v>350</v>
      </c>
      <c r="F433" s="186"/>
      <c r="G433" s="197"/>
    </row>
    <row r="434" spans="1:7" ht="14.25" customHeight="1">
      <c r="A434" s="268"/>
      <c r="B434" s="270"/>
      <c r="C434" s="128"/>
      <c r="D434" s="149" t="s">
        <v>366</v>
      </c>
      <c r="E434" s="133">
        <f>'[1]szkoły_XI'!$Q$43</f>
        <v>340</v>
      </c>
      <c r="F434" s="186"/>
      <c r="G434" s="197"/>
    </row>
    <row r="435" spans="1:7" s="106" customFormat="1" ht="15" customHeight="1">
      <c r="A435" s="268"/>
      <c r="B435" s="270"/>
      <c r="C435" s="200" t="s">
        <v>101</v>
      </c>
      <c r="D435" s="124" t="s">
        <v>102</v>
      </c>
      <c r="E435" s="201">
        <f>SUM(E436:E437)</f>
        <v>460</v>
      </c>
      <c r="F435" s="211"/>
      <c r="G435" s="178"/>
    </row>
    <row r="436" spans="1:7" ht="14.25" customHeight="1">
      <c r="A436" s="268"/>
      <c r="B436" s="270"/>
      <c r="C436" s="128"/>
      <c r="D436" s="149" t="s">
        <v>533</v>
      </c>
      <c r="E436" s="133">
        <f>'[1]szkoły_XI'!$R$44</f>
        <v>100</v>
      </c>
      <c r="F436" s="186"/>
      <c r="G436" s="197"/>
    </row>
    <row r="437" spans="1:7" ht="14.25" customHeight="1">
      <c r="A437" s="268"/>
      <c r="B437" s="270"/>
      <c r="C437" s="128"/>
      <c r="D437" s="149" t="s">
        <v>366</v>
      </c>
      <c r="E437" s="133">
        <f>'[1]szkoły_XI'!$Q$44</f>
        <v>360</v>
      </c>
      <c r="F437" s="186"/>
      <c r="G437" s="197"/>
    </row>
    <row r="438" spans="1:7" s="106" customFormat="1" ht="15" customHeight="1">
      <c r="A438" s="268"/>
      <c r="B438" s="270"/>
      <c r="C438" s="200" t="s">
        <v>84</v>
      </c>
      <c r="D438" s="124" t="s">
        <v>92</v>
      </c>
      <c r="E438" s="201">
        <f>SUM(E439:E440)</f>
        <v>9367</v>
      </c>
      <c r="F438" s="211"/>
      <c r="G438" s="178"/>
    </row>
    <row r="439" spans="1:7" ht="14.25" customHeight="1">
      <c r="A439" s="268"/>
      <c r="B439" s="270"/>
      <c r="C439" s="128"/>
      <c r="D439" s="149" t="s">
        <v>533</v>
      </c>
      <c r="E439" s="133">
        <f>'[1]szkoły_XI'!$R$45</f>
        <v>6260</v>
      </c>
      <c r="F439" s="186"/>
      <c r="G439" s="197"/>
    </row>
    <row r="440" spans="1:7" ht="14.25" customHeight="1">
      <c r="A440" s="268"/>
      <c r="B440" s="270"/>
      <c r="C440" s="149"/>
      <c r="D440" s="149" t="s">
        <v>366</v>
      </c>
      <c r="E440" s="133">
        <f>'[1]szkoły_XI'!$Q$45</f>
        <v>3107</v>
      </c>
      <c r="F440" s="186"/>
      <c r="G440" s="197"/>
    </row>
    <row r="441" spans="1:7" s="106" customFormat="1" ht="23.25" customHeight="1">
      <c r="A441" s="268"/>
      <c r="B441" s="270"/>
      <c r="C441" s="200" t="s">
        <v>118</v>
      </c>
      <c r="D441" s="124" t="s">
        <v>123</v>
      </c>
      <c r="E441" s="201">
        <f>SUM(E442:E443)</f>
        <v>170</v>
      </c>
      <c r="F441" s="211"/>
      <c r="G441" s="178"/>
    </row>
    <row r="442" spans="1:7" ht="14.25" customHeight="1">
      <c r="A442" s="268"/>
      <c r="B442" s="270"/>
      <c r="C442" s="128"/>
      <c r="D442" s="149" t="s">
        <v>533</v>
      </c>
      <c r="E442" s="133">
        <f>'[1]szkoły_XI'!$R$46</f>
        <v>0</v>
      </c>
      <c r="F442" s="186"/>
      <c r="G442" s="197"/>
    </row>
    <row r="443" spans="1:7" ht="14.25" customHeight="1">
      <c r="A443" s="268"/>
      <c r="B443" s="270"/>
      <c r="C443" s="149"/>
      <c r="D443" s="149" t="s">
        <v>366</v>
      </c>
      <c r="E443" s="133">
        <f>'[1]szkoły_XI'!$Q$46</f>
        <v>170</v>
      </c>
      <c r="F443" s="186"/>
      <c r="G443" s="197"/>
    </row>
    <row r="444" spans="1:7" s="106" customFormat="1" ht="23.25" customHeight="1">
      <c r="A444" s="268"/>
      <c r="B444" s="270"/>
      <c r="C444" s="200" t="s">
        <v>119</v>
      </c>
      <c r="D444" s="124" t="s">
        <v>247</v>
      </c>
      <c r="E444" s="201">
        <f>SUM(E445:E446)</f>
        <v>560</v>
      </c>
      <c r="F444" s="211"/>
      <c r="G444" s="178"/>
    </row>
    <row r="445" spans="1:7" ht="14.25" customHeight="1">
      <c r="A445" s="268"/>
      <c r="B445" s="270"/>
      <c r="C445" s="128"/>
      <c r="D445" s="149" t="s">
        <v>533</v>
      </c>
      <c r="E445" s="133">
        <f>'[1]szkoły_XI'!$R$47</f>
        <v>560</v>
      </c>
      <c r="F445" s="186"/>
      <c r="G445" s="197"/>
    </row>
    <row r="446" spans="1:7" ht="14.25" customHeight="1">
      <c r="A446" s="275"/>
      <c r="B446" s="277"/>
      <c r="C446" s="149"/>
      <c r="D446" s="149" t="s">
        <v>366</v>
      </c>
      <c r="E446" s="133">
        <f>'[1]szkoły_XI'!$Q$47</f>
        <v>0</v>
      </c>
      <c r="F446" s="186"/>
      <c r="G446" s="197"/>
    </row>
    <row r="447" spans="1:8" s="138" customFormat="1" ht="19.5" customHeight="1">
      <c r="A447" s="135"/>
      <c r="B447" s="166">
        <v>80104</v>
      </c>
      <c r="C447" s="657" t="s">
        <v>284</v>
      </c>
      <c r="D447" s="658"/>
      <c r="E447" s="167">
        <f>E448</f>
        <v>32000</v>
      </c>
      <c r="F447" s="175"/>
      <c r="G447" s="210"/>
      <c r="H447" s="221"/>
    </row>
    <row r="448" spans="1:10" s="111" customFormat="1" ht="33.75">
      <c r="A448" s="659" t="s">
        <v>471</v>
      </c>
      <c r="B448" s="660"/>
      <c r="C448" s="200" t="s">
        <v>138</v>
      </c>
      <c r="D448" s="124" t="s">
        <v>365</v>
      </c>
      <c r="E448" s="201">
        <f>E449+E450</f>
        <v>32000</v>
      </c>
      <c r="F448" s="222"/>
      <c r="G448" s="178">
        <f>E447+E471+E498+E500+E503</f>
        <v>197706</v>
      </c>
      <c r="H448" s="121"/>
      <c r="J448" s="121"/>
    </row>
    <row r="449" spans="1:7" ht="15" customHeight="1">
      <c r="A449" s="659"/>
      <c r="B449" s="660"/>
      <c r="C449" s="650" t="s">
        <v>285</v>
      </c>
      <c r="D449" s="650"/>
      <c r="E449" s="133">
        <v>26000</v>
      </c>
      <c r="F449" s="159"/>
      <c r="G449" s="197"/>
    </row>
    <row r="450" spans="1:7" ht="15" customHeight="1">
      <c r="A450" s="661"/>
      <c r="B450" s="662"/>
      <c r="C450" s="650" t="s">
        <v>472</v>
      </c>
      <c r="D450" s="650"/>
      <c r="E450" s="133">
        <v>6000</v>
      </c>
      <c r="F450" s="159"/>
      <c r="G450" s="197"/>
    </row>
    <row r="451" spans="1:7" s="138" customFormat="1" ht="19.5" customHeight="1">
      <c r="A451" s="154"/>
      <c r="B451" s="166">
        <v>80110</v>
      </c>
      <c r="C451" s="657" t="s">
        <v>134</v>
      </c>
      <c r="D451" s="658"/>
      <c r="E451" s="167">
        <f>SUM(E453:E470)</f>
        <v>1306644</v>
      </c>
      <c r="F451" s="175"/>
      <c r="G451" s="210"/>
    </row>
    <row r="452" spans="1:7" s="138" customFormat="1" ht="19.5" customHeight="1">
      <c r="A452" s="794" t="s">
        <v>533</v>
      </c>
      <c r="B452" s="795"/>
      <c r="C452" s="273"/>
      <c r="D452" s="274" t="s">
        <v>367</v>
      </c>
      <c r="E452" s="167">
        <f>E454+E455+E456+E457</f>
        <v>1057017</v>
      </c>
      <c r="F452" s="175"/>
      <c r="G452" s="210"/>
    </row>
    <row r="453" spans="1:7" s="111" customFormat="1" ht="15.75" customHeight="1">
      <c r="A453" s="794"/>
      <c r="B453" s="795"/>
      <c r="C453" s="112">
        <v>3020</v>
      </c>
      <c r="D453" s="124" t="s">
        <v>358</v>
      </c>
      <c r="E453" s="201">
        <f>'[1]szkoły_XI'!$G$49</f>
        <v>58327</v>
      </c>
      <c r="F453" s="222"/>
      <c r="G453" s="178"/>
    </row>
    <row r="454" spans="1:7" s="111" customFormat="1" ht="15.75" customHeight="1">
      <c r="A454" s="794"/>
      <c r="B454" s="795"/>
      <c r="C454" s="112">
        <v>4010</v>
      </c>
      <c r="D454" s="139" t="s">
        <v>85</v>
      </c>
      <c r="E454" s="201">
        <f>'[1]szkoły_XI'!$G$50</f>
        <v>830275</v>
      </c>
      <c r="F454" s="222"/>
      <c r="G454" s="178"/>
    </row>
    <row r="455" spans="1:7" s="111" customFormat="1" ht="15.75" customHeight="1">
      <c r="A455" s="794"/>
      <c r="B455" s="795"/>
      <c r="C455" s="116">
        <v>4040</v>
      </c>
      <c r="D455" s="139" t="s">
        <v>86</v>
      </c>
      <c r="E455" s="201">
        <f>'[1]szkoły_XI'!$G$51</f>
        <v>64460</v>
      </c>
      <c r="F455" s="222"/>
      <c r="G455" s="178"/>
    </row>
    <row r="456" spans="1:9" s="111" customFormat="1" ht="15.75" customHeight="1">
      <c r="A456" s="794"/>
      <c r="B456" s="795"/>
      <c r="C456" s="200" t="s">
        <v>79</v>
      </c>
      <c r="D456" s="124" t="s">
        <v>87</v>
      </c>
      <c r="E456" s="201">
        <f>'[1]szkoły_XI'!$G$52</f>
        <v>139832</v>
      </c>
      <c r="F456" s="222"/>
      <c r="G456" s="178"/>
      <c r="H456" s="106"/>
      <c r="I456" s="106"/>
    </row>
    <row r="457" spans="1:9" s="111" customFormat="1" ht="15.75" customHeight="1">
      <c r="A457" s="794"/>
      <c r="B457" s="795"/>
      <c r="C457" s="200" t="s">
        <v>80</v>
      </c>
      <c r="D457" s="124" t="s">
        <v>88</v>
      </c>
      <c r="E457" s="201">
        <f>'[1]szkoły_XI'!$G$53</f>
        <v>22450</v>
      </c>
      <c r="F457" s="186"/>
      <c r="G457" s="178"/>
      <c r="H457" s="106"/>
      <c r="I457" s="106"/>
    </row>
    <row r="458" spans="1:7" s="106" customFormat="1" ht="15.75" customHeight="1">
      <c r="A458" s="794"/>
      <c r="B458" s="795"/>
      <c r="C458" s="200" t="s">
        <v>82</v>
      </c>
      <c r="D458" s="124" t="s">
        <v>90</v>
      </c>
      <c r="E458" s="201">
        <f>'[1]szkoły_XI'!$G$54</f>
        <v>90000</v>
      </c>
      <c r="F458" s="211"/>
      <c r="G458" s="178"/>
    </row>
    <row r="459" spans="1:7" s="106" customFormat="1" ht="15.75" customHeight="1">
      <c r="A459" s="794"/>
      <c r="B459" s="795"/>
      <c r="C459" s="200" t="s">
        <v>131</v>
      </c>
      <c r="D459" s="214" t="s">
        <v>132</v>
      </c>
      <c r="E459" s="201">
        <f>'[1]szkoły_XI'!$G$55</f>
        <v>1500</v>
      </c>
      <c r="F459" s="211"/>
      <c r="G459" s="178"/>
    </row>
    <row r="460" spans="1:6" ht="17.25" customHeight="1">
      <c r="A460" s="794"/>
      <c r="B460" s="795"/>
      <c r="C460" s="200" t="s">
        <v>98</v>
      </c>
      <c r="D460" s="214" t="s">
        <v>100</v>
      </c>
      <c r="E460" s="201">
        <f>'[1]szkoły_XI'!$G$56</f>
        <v>19600</v>
      </c>
      <c r="F460" s="159"/>
    </row>
    <row r="461" spans="1:7" s="106" customFormat="1" ht="16.5" customHeight="1">
      <c r="A461" s="794"/>
      <c r="B461" s="795"/>
      <c r="C461" s="200" t="s">
        <v>113</v>
      </c>
      <c r="D461" s="124" t="s">
        <v>114</v>
      </c>
      <c r="E461" s="201">
        <f>'[1]szkoły_XI'!$G$57</f>
        <v>1300</v>
      </c>
      <c r="F461" s="211"/>
      <c r="G461" s="178"/>
    </row>
    <row r="462" spans="1:7" s="106" customFormat="1" ht="15" customHeight="1">
      <c r="A462" s="794"/>
      <c r="B462" s="795"/>
      <c r="C462" s="200" t="s">
        <v>83</v>
      </c>
      <c r="D462" s="124" t="s">
        <v>91</v>
      </c>
      <c r="E462" s="201">
        <f>'[1]szkoły_XI'!$G$58</f>
        <v>19580</v>
      </c>
      <c r="F462" s="211"/>
      <c r="G462" s="178"/>
    </row>
    <row r="463" spans="1:7" s="106" customFormat="1" ht="15" customHeight="1">
      <c r="A463" s="794"/>
      <c r="B463" s="795"/>
      <c r="C463" s="200" t="s">
        <v>115</v>
      </c>
      <c r="D463" s="124" t="s">
        <v>116</v>
      </c>
      <c r="E463" s="201">
        <f>'[1]szkoły_XI'!$G$59</f>
        <v>1060</v>
      </c>
      <c r="F463" s="211"/>
      <c r="G463" s="178"/>
    </row>
    <row r="464" spans="1:7" s="106" customFormat="1" ht="15" customHeight="1">
      <c r="A464" s="794"/>
      <c r="B464" s="795"/>
      <c r="C464" s="200" t="s">
        <v>117</v>
      </c>
      <c r="D464" s="124" t="s">
        <v>239</v>
      </c>
      <c r="E464" s="201">
        <f>'[1]szkoły_XI'!$G$60</f>
        <v>3500</v>
      </c>
      <c r="F464" s="211"/>
      <c r="G464" s="178"/>
    </row>
    <row r="465" spans="1:7" s="106" customFormat="1" ht="15" customHeight="1">
      <c r="A465" s="794"/>
      <c r="B465" s="795"/>
      <c r="C465" s="200" t="s">
        <v>110</v>
      </c>
      <c r="D465" s="124" t="s">
        <v>111</v>
      </c>
      <c r="E465" s="201">
        <f>'[1]szkoły_XI'!$G$61</f>
        <v>1400</v>
      </c>
      <c r="F465" s="211"/>
      <c r="G465" s="178"/>
    </row>
    <row r="466" spans="1:7" s="106" customFormat="1" ht="15" customHeight="1">
      <c r="A466" s="794"/>
      <c r="B466" s="795"/>
      <c r="C466" s="200" t="s">
        <v>101</v>
      </c>
      <c r="D466" s="124" t="s">
        <v>102</v>
      </c>
      <c r="E466" s="201">
        <f>'[1]szkoły_XI'!$G$62</f>
        <v>4200</v>
      </c>
      <c r="F466" s="211"/>
      <c r="G466" s="178"/>
    </row>
    <row r="467" spans="1:7" s="106" customFormat="1" ht="15" customHeight="1">
      <c r="A467" s="794"/>
      <c r="B467" s="795"/>
      <c r="C467" s="200" t="s">
        <v>84</v>
      </c>
      <c r="D467" s="124" t="s">
        <v>92</v>
      </c>
      <c r="E467" s="201">
        <f>'[1]szkoły_XI'!$G$63</f>
        <v>43620</v>
      </c>
      <c r="F467" s="211"/>
      <c r="G467" s="178"/>
    </row>
    <row r="468" spans="1:7" s="106" customFormat="1" ht="15" customHeight="1">
      <c r="A468" s="794"/>
      <c r="B468" s="795"/>
      <c r="C468" s="200" t="s">
        <v>303</v>
      </c>
      <c r="D468" s="124" t="s">
        <v>246</v>
      </c>
      <c r="E468" s="201">
        <f>'[1]szkoły_XI'!$G$64</f>
        <v>2000</v>
      </c>
      <c r="F468" s="211"/>
      <c r="G468" s="178"/>
    </row>
    <row r="469" spans="1:7" s="106" customFormat="1" ht="22.5">
      <c r="A469" s="794"/>
      <c r="B469" s="795"/>
      <c r="C469" s="200" t="s">
        <v>118</v>
      </c>
      <c r="D469" s="124" t="s">
        <v>123</v>
      </c>
      <c r="E469" s="201">
        <f>'[1]szkoły_XI'!$G$65</f>
        <v>800</v>
      </c>
      <c r="F469" s="211"/>
      <c r="G469" s="178"/>
    </row>
    <row r="470" spans="1:7" s="106" customFormat="1" ht="15" customHeight="1">
      <c r="A470" s="796"/>
      <c r="B470" s="797"/>
      <c r="C470" s="200" t="s">
        <v>119</v>
      </c>
      <c r="D470" s="124" t="s">
        <v>247</v>
      </c>
      <c r="E470" s="201">
        <f>'[1]szkoły_XI'!$G$66</f>
        <v>2740</v>
      </c>
      <c r="F470" s="240"/>
      <c r="G470" s="178"/>
    </row>
    <row r="471" spans="1:7" s="138" customFormat="1" ht="22.5" customHeight="1">
      <c r="A471" s="154"/>
      <c r="B471" s="166">
        <v>80113</v>
      </c>
      <c r="C471" s="657" t="s">
        <v>41</v>
      </c>
      <c r="D471" s="658"/>
      <c r="E471" s="167">
        <f>SUM(E473:E491)</f>
        <v>71706</v>
      </c>
      <c r="F471" s="175"/>
      <c r="G471" s="210"/>
    </row>
    <row r="472" spans="1:7" s="138" customFormat="1" ht="13.5" customHeight="1">
      <c r="A472" s="648" t="s">
        <v>471</v>
      </c>
      <c r="B472" s="649"/>
      <c r="C472" s="273"/>
      <c r="D472" s="274" t="s">
        <v>367</v>
      </c>
      <c r="E472" s="167">
        <f>E474+E475+E476</f>
        <v>1040</v>
      </c>
      <c r="F472" s="175"/>
      <c r="G472" s="210"/>
    </row>
    <row r="473" spans="1:7" s="111" customFormat="1" ht="15.75" customHeight="1" hidden="1">
      <c r="A473" s="648"/>
      <c r="B473" s="649"/>
      <c r="C473" s="112">
        <v>4010</v>
      </c>
      <c r="D473" s="214" t="s">
        <v>85</v>
      </c>
      <c r="E473" s="201"/>
      <c r="F473" s="222"/>
      <c r="G473" s="178"/>
    </row>
    <row r="474" spans="1:7" s="111" customFormat="1" ht="15.75" customHeight="1">
      <c r="A474" s="648"/>
      <c r="B474" s="649"/>
      <c r="C474" s="112">
        <v>4040</v>
      </c>
      <c r="D474" s="124" t="s">
        <v>86</v>
      </c>
      <c r="E474" s="201">
        <v>884</v>
      </c>
      <c r="F474" s="222"/>
      <c r="G474" s="178"/>
    </row>
    <row r="475" spans="1:9" s="111" customFormat="1" ht="15.75" customHeight="1">
      <c r="A475" s="648"/>
      <c r="B475" s="649"/>
      <c r="C475" s="200" t="s">
        <v>79</v>
      </c>
      <c r="D475" s="124" t="s">
        <v>87</v>
      </c>
      <c r="E475" s="201">
        <v>134</v>
      </c>
      <c r="F475" s="222"/>
      <c r="G475" s="178"/>
      <c r="H475" s="106"/>
      <c r="I475" s="106"/>
    </row>
    <row r="476" spans="1:9" s="111" customFormat="1" ht="15.75" customHeight="1">
      <c r="A476" s="699"/>
      <c r="B476" s="700"/>
      <c r="C476" s="200" t="s">
        <v>80</v>
      </c>
      <c r="D476" s="124" t="s">
        <v>88</v>
      </c>
      <c r="E476" s="201">
        <v>22</v>
      </c>
      <c r="F476" s="515"/>
      <c r="G476" s="178"/>
      <c r="H476" s="106"/>
      <c r="I476" s="106"/>
    </row>
    <row r="477" spans="1:7" s="106" customFormat="1" ht="15.75" customHeight="1" hidden="1">
      <c r="A477" s="545"/>
      <c r="B477" s="546"/>
      <c r="C477" s="272" t="s">
        <v>81</v>
      </c>
      <c r="D477" s="225" t="s">
        <v>89</v>
      </c>
      <c r="E477" s="226"/>
      <c r="F477" s="211"/>
      <c r="G477" s="178"/>
    </row>
    <row r="478" spans="1:7" s="106" customFormat="1" ht="15.75" customHeight="1" hidden="1">
      <c r="A478" s="545"/>
      <c r="B478" s="546"/>
      <c r="C478" s="200" t="s">
        <v>82</v>
      </c>
      <c r="D478" s="124" t="s">
        <v>90</v>
      </c>
      <c r="E478" s="201"/>
      <c r="F478" s="211"/>
      <c r="G478" s="178"/>
    </row>
    <row r="479" spans="1:6" ht="22.5" customHeight="1" hidden="1">
      <c r="A479" s="545"/>
      <c r="B479" s="546"/>
      <c r="C479" s="161"/>
      <c r="D479" s="149" t="s">
        <v>286</v>
      </c>
      <c r="E479" s="133"/>
      <c r="F479" s="159"/>
    </row>
    <row r="480" spans="1:7" s="106" customFormat="1" ht="16.5" customHeight="1" hidden="1">
      <c r="A480" s="545"/>
      <c r="B480" s="546"/>
      <c r="C480" s="200" t="s">
        <v>103</v>
      </c>
      <c r="D480" s="124" t="s">
        <v>104</v>
      </c>
      <c r="E480" s="201"/>
      <c r="F480" s="211"/>
      <c r="G480" s="178"/>
    </row>
    <row r="481" spans="1:6" ht="11.25" customHeight="1" hidden="1">
      <c r="A481" s="545"/>
      <c r="B481" s="546"/>
      <c r="C481" s="176"/>
      <c r="D481" s="128" t="s">
        <v>287</v>
      </c>
      <c r="E481" s="130"/>
      <c r="F481" s="159"/>
    </row>
    <row r="482" spans="1:6" ht="9" customHeight="1">
      <c r="A482" s="123"/>
      <c r="B482" s="123"/>
      <c r="C482" s="123"/>
      <c r="D482" s="123"/>
      <c r="E482" s="123"/>
      <c r="F482" s="123"/>
    </row>
    <row r="483" spans="1:7" s="101" customFormat="1" ht="15.75" customHeight="1">
      <c r="A483" s="510" t="s">
        <v>12</v>
      </c>
      <c r="B483" s="510" t="s">
        <v>159</v>
      </c>
      <c r="C483" s="510" t="s">
        <v>57</v>
      </c>
      <c r="D483" s="511" t="s">
        <v>74</v>
      </c>
      <c r="E483" s="651" t="s">
        <v>453</v>
      </c>
      <c r="F483" s="653" t="s">
        <v>161</v>
      </c>
      <c r="G483" s="100"/>
    </row>
    <row r="484" spans="1:6" ht="11.25">
      <c r="A484" s="512"/>
      <c r="B484" s="512"/>
      <c r="C484" s="512"/>
      <c r="D484" s="513"/>
      <c r="E484" s="652"/>
      <c r="F484" s="654"/>
    </row>
    <row r="485" spans="1:7" s="106" customFormat="1" ht="15" customHeight="1">
      <c r="A485" s="646" t="s">
        <v>471</v>
      </c>
      <c r="B485" s="647"/>
      <c r="C485" s="200" t="s">
        <v>83</v>
      </c>
      <c r="D485" s="124" t="s">
        <v>91</v>
      </c>
      <c r="E485" s="201">
        <v>61166</v>
      </c>
      <c r="F485" s="211"/>
      <c r="G485" s="178"/>
    </row>
    <row r="486" spans="1:6" ht="16.5" customHeight="1">
      <c r="A486" s="648"/>
      <c r="B486" s="649"/>
      <c r="C486" s="161"/>
      <c r="D486" s="149" t="s">
        <v>363</v>
      </c>
      <c r="E486" s="133"/>
      <c r="F486" s="159"/>
    </row>
    <row r="487" spans="1:9" s="106" customFormat="1" ht="15.75" customHeight="1" hidden="1">
      <c r="A487" s="648"/>
      <c r="B487" s="649"/>
      <c r="C487" s="200" t="s">
        <v>110</v>
      </c>
      <c r="D487" s="124" t="s">
        <v>111</v>
      </c>
      <c r="E487" s="201"/>
      <c r="F487" s="217"/>
      <c r="G487" s="178"/>
      <c r="H487" s="111"/>
      <c r="I487" s="111"/>
    </row>
    <row r="488" spans="1:9" s="106" customFormat="1" ht="15.75" customHeight="1" hidden="1">
      <c r="A488" s="648"/>
      <c r="B488" s="649"/>
      <c r="C488" s="200" t="s">
        <v>101</v>
      </c>
      <c r="D488" s="124" t="s">
        <v>102</v>
      </c>
      <c r="E488" s="201"/>
      <c r="F488" s="217"/>
      <c r="G488" s="178"/>
      <c r="H488" s="111"/>
      <c r="I488" s="111"/>
    </row>
    <row r="489" spans="1:6" ht="11.25" customHeight="1" hidden="1">
      <c r="A489" s="648"/>
      <c r="B489" s="649"/>
      <c r="C489" s="161"/>
      <c r="D489" s="149" t="s">
        <v>288</v>
      </c>
      <c r="E489" s="133"/>
      <c r="F489" s="159"/>
    </row>
    <row r="490" spans="1:7" s="106" customFormat="1" ht="15.75" customHeight="1" hidden="1">
      <c r="A490" s="648"/>
      <c r="B490" s="649"/>
      <c r="C490" s="200" t="s">
        <v>84</v>
      </c>
      <c r="D490" s="124" t="s">
        <v>92</v>
      </c>
      <c r="E490" s="201"/>
      <c r="F490" s="217"/>
      <c r="G490" s="178"/>
    </row>
    <row r="491" spans="1:7" s="106" customFormat="1" ht="22.5">
      <c r="A491" s="648"/>
      <c r="B491" s="649"/>
      <c r="C491" s="112">
        <v>6210</v>
      </c>
      <c r="D491" s="139" t="s">
        <v>211</v>
      </c>
      <c r="E491" s="114">
        <v>9500</v>
      </c>
      <c r="F491" s="156"/>
      <c r="G491" s="178"/>
    </row>
    <row r="492" spans="1:6" ht="15" customHeight="1">
      <c r="A492" s="648"/>
      <c r="B492" s="649"/>
      <c r="C492" s="161"/>
      <c r="D492" s="149" t="s">
        <v>569</v>
      </c>
      <c r="E492" s="133"/>
      <c r="F492" s="159"/>
    </row>
    <row r="493" spans="1:9" s="111" customFormat="1" ht="20.25" customHeight="1">
      <c r="A493" s="183"/>
      <c r="B493" s="223">
        <v>80146</v>
      </c>
      <c r="C493" s="657" t="s">
        <v>135</v>
      </c>
      <c r="D493" s="658"/>
      <c r="E493" s="185">
        <f>E494</f>
        <v>15150</v>
      </c>
      <c r="F493" s="186"/>
      <c r="G493" s="178"/>
      <c r="H493" s="208"/>
      <c r="I493" s="208"/>
    </row>
    <row r="494" spans="1:7" s="106" customFormat="1" ht="16.5" customHeight="1">
      <c r="A494" s="267"/>
      <c r="B494" s="179"/>
      <c r="C494" s="200" t="s">
        <v>303</v>
      </c>
      <c r="D494" s="124" t="s">
        <v>246</v>
      </c>
      <c r="E494" s="201">
        <f>SUM(E495:E496)</f>
        <v>15150</v>
      </c>
      <c r="F494" s="217"/>
      <c r="G494" s="178"/>
    </row>
    <row r="495" spans="1:7" ht="14.25" customHeight="1">
      <c r="A495" s="268"/>
      <c r="B495" s="270"/>
      <c r="C495" s="128"/>
      <c r="D495" s="149" t="s">
        <v>533</v>
      </c>
      <c r="E495" s="133">
        <v>12130</v>
      </c>
      <c r="F495" s="186"/>
      <c r="G495" s="197"/>
    </row>
    <row r="496" spans="1:7" ht="14.25" customHeight="1">
      <c r="A496" s="268"/>
      <c r="B496" s="270"/>
      <c r="C496" s="128"/>
      <c r="D496" s="149" t="s">
        <v>366</v>
      </c>
      <c r="E496" s="133">
        <v>3020</v>
      </c>
      <c r="F496" s="186"/>
      <c r="G496" s="197"/>
    </row>
    <row r="497" spans="1:9" s="111" customFormat="1" ht="20.25" customHeight="1">
      <c r="A497" s="183"/>
      <c r="B497" s="223">
        <v>80195</v>
      </c>
      <c r="C497" s="657" t="s">
        <v>26</v>
      </c>
      <c r="D497" s="658"/>
      <c r="E497" s="185">
        <f>E498+E505+E503+E500+E508</f>
        <v>124170</v>
      </c>
      <c r="F497" s="186"/>
      <c r="G497" s="178"/>
      <c r="H497" s="208"/>
      <c r="I497" s="208"/>
    </row>
    <row r="498" spans="1:7" s="106" customFormat="1" ht="16.5" customHeight="1">
      <c r="A498" s="687" t="s">
        <v>471</v>
      </c>
      <c r="B498" s="688"/>
      <c r="C498" s="200" t="s">
        <v>81</v>
      </c>
      <c r="D498" s="124" t="s">
        <v>89</v>
      </c>
      <c r="E498" s="201">
        <v>1000</v>
      </c>
      <c r="F498" s="217"/>
      <c r="G498" s="178"/>
    </row>
    <row r="499" spans="1:6" ht="11.25">
      <c r="A499" s="689"/>
      <c r="B499" s="690"/>
      <c r="C499" s="161"/>
      <c r="D499" s="149" t="s">
        <v>290</v>
      </c>
      <c r="E499" s="508"/>
      <c r="F499" s="140"/>
    </row>
    <row r="500" spans="1:7" s="106" customFormat="1" ht="16.5" customHeight="1">
      <c r="A500" s="679" t="s">
        <v>502</v>
      </c>
      <c r="B500" s="680"/>
      <c r="C500" s="200" t="s">
        <v>103</v>
      </c>
      <c r="D500" s="124" t="s">
        <v>104</v>
      </c>
      <c r="E500" s="520">
        <f>SUM(E501:E502)</f>
        <v>90000</v>
      </c>
      <c r="F500" s="525"/>
      <c r="G500" s="178"/>
    </row>
    <row r="501" spans="1:6" ht="15" customHeight="1">
      <c r="A501" s="659"/>
      <c r="B501" s="660"/>
      <c r="C501" s="161"/>
      <c r="D501" s="149" t="s">
        <v>538</v>
      </c>
      <c r="E501" s="133">
        <v>28000</v>
      </c>
      <c r="F501" s="159"/>
    </row>
    <row r="502" spans="1:6" ht="15" customHeight="1">
      <c r="A502" s="659"/>
      <c r="B502" s="660"/>
      <c r="C502" s="161"/>
      <c r="D502" s="149" t="s">
        <v>539</v>
      </c>
      <c r="E502" s="133">
        <v>62000</v>
      </c>
      <c r="F502" s="159"/>
    </row>
    <row r="503" spans="1:7" s="106" customFormat="1" ht="16.5" customHeight="1">
      <c r="A503" s="659"/>
      <c r="B503" s="660"/>
      <c r="C503" s="200" t="s">
        <v>83</v>
      </c>
      <c r="D503" s="124" t="s">
        <v>91</v>
      </c>
      <c r="E503" s="201">
        <f>E504</f>
        <v>3000</v>
      </c>
      <c r="F503" s="211"/>
      <c r="G503" s="178"/>
    </row>
    <row r="504" spans="1:6" ht="15" customHeight="1">
      <c r="A504" s="661"/>
      <c r="B504" s="662"/>
      <c r="C504" s="161"/>
      <c r="D504" s="149" t="s">
        <v>539</v>
      </c>
      <c r="E504" s="133">
        <v>3000</v>
      </c>
      <c r="F504" s="159"/>
    </row>
    <row r="505" spans="1:7" s="106" customFormat="1" ht="16.5" customHeight="1" hidden="1">
      <c r="A505" s="679" t="s">
        <v>364</v>
      </c>
      <c r="B505" s="684"/>
      <c r="C505" s="224" t="s">
        <v>93</v>
      </c>
      <c r="D505" s="225" t="s">
        <v>95</v>
      </c>
      <c r="E505" s="226"/>
      <c r="F505" s="217"/>
      <c r="G505" s="178"/>
    </row>
    <row r="506" spans="1:6" ht="14.25" customHeight="1" hidden="1">
      <c r="A506" s="659"/>
      <c r="B506" s="685"/>
      <c r="C506" s="161"/>
      <c r="D506" s="149" t="s">
        <v>451</v>
      </c>
      <c r="E506" s="133"/>
      <c r="F506" s="159"/>
    </row>
    <row r="507" spans="1:6" ht="13.5" customHeight="1" hidden="1">
      <c r="A507" s="661"/>
      <c r="B507" s="686"/>
      <c r="C507" s="161"/>
      <c r="D507" s="149" t="s">
        <v>292</v>
      </c>
      <c r="E507" s="133"/>
      <c r="F507" s="159"/>
    </row>
    <row r="508" spans="1:7" s="106" customFormat="1" ht="15" customHeight="1">
      <c r="A508" s="259"/>
      <c r="B508" s="260"/>
      <c r="C508" s="200" t="s">
        <v>84</v>
      </c>
      <c r="D508" s="124" t="s">
        <v>92</v>
      </c>
      <c r="E508" s="201">
        <f>E509+E510</f>
        <v>30170</v>
      </c>
      <c r="F508" s="211"/>
      <c r="G508" s="178"/>
    </row>
    <row r="509" spans="1:7" ht="14.25" customHeight="1">
      <c r="A509" s="268"/>
      <c r="B509" s="270"/>
      <c r="C509" s="128"/>
      <c r="D509" s="149" t="s">
        <v>533</v>
      </c>
      <c r="E509" s="133">
        <v>17240</v>
      </c>
      <c r="F509" s="186"/>
      <c r="G509" s="197"/>
    </row>
    <row r="510" spans="1:7" ht="14.25" customHeight="1">
      <c r="A510" s="275"/>
      <c r="B510" s="277"/>
      <c r="C510" s="149"/>
      <c r="D510" s="149" t="s">
        <v>366</v>
      </c>
      <c r="E510" s="133">
        <v>12930</v>
      </c>
      <c r="F510" s="186"/>
      <c r="G510" s="197"/>
    </row>
    <row r="511" spans="1:9" s="208" customFormat="1" ht="18" customHeight="1">
      <c r="A511" s="227">
        <v>851</v>
      </c>
      <c r="B511" s="695" t="s">
        <v>293</v>
      </c>
      <c r="C511" s="696"/>
      <c r="D511" s="697"/>
      <c r="E511" s="228">
        <f>E512+E523+E518</f>
        <v>1375324</v>
      </c>
      <c r="F511" s="229"/>
      <c r="G511" s="230"/>
      <c r="H511" s="106"/>
      <c r="I511" s="106"/>
    </row>
    <row r="512" spans="1:9" s="111" customFormat="1" ht="18" customHeight="1">
      <c r="A512" s="183"/>
      <c r="B512" s="223">
        <v>85121</v>
      </c>
      <c r="C512" s="657" t="s">
        <v>42</v>
      </c>
      <c r="D512" s="658"/>
      <c r="E512" s="185">
        <f>SUM(E514:E517)</f>
        <v>1310324</v>
      </c>
      <c r="F512" s="231"/>
      <c r="G512" s="178"/>
      <c r="H512" s="106"/>
      <c r="I512" s="106"/>
    </row>
    <row r="513" spans="1:6" ht="16.5" customHeight="1">
      <c r="A513" s="183"/>
      <c r="B513" s="202"/>
      <c r="C513" s="650" t="s">
        <v>534</v>
      </c>
      <c r="D513" s="698"/>
      <c r="E513" s="133"/>
      <c r="F513" s="159"/>
    </row>
    <row r="514" spans="1:9" s="106" customFormat="1" ht="33.75">
      <c r="A514" s="687" t="s">
        <v>230</v>
      </c>
      <c r="B514" s="688"/>
      <c r="C514" s="200" t="s">
        <v>136</v>
      </c>
      <c r="D514" s="124" t="s">
        <v>137</v>
      </c>
      <c r="E514" s="201">
        <v>10000</v>
      </c>
      <c r="F514" s="217"/>
      <c r="G514" s="178"/>
      <c r="H514" s="111"/>
      <c r="I514" s="111"/>
    </row>
    <row r="515" spans="1:6" ht="16.5" customHeight="1" hidden="1">
      <c r="A515" s="689"/>
      <c r="B515" s="690"/>
      <c r="C515" s="650" t="s">
        <v>534</v>
      </c>
      <c r="D515" s="698"/>
      <c r="E515" s="133"/>
      <c r="F515" s="159"/>
    </row>
    <row r="516" spans="1:6" ht="25.5" customHeight="1">
      <c r="A516" s="691" t="s">
        <v>5</v>
      </c>
      <c r="B516" s="692"/>
      <c r="C516" s="128"/>
      <c r="D516" s="682" t="s">
        <v>294</v>
      </c>
      <c r="E516" s="683"/>
      <c r="F516" s="159"/>
    </row>
    <row r="517" spans="1:9" s="106" customFormat="1" ht="18.75" customHeight="1">
      <c r="A517" s="693"/>
      <c r="B517" s="694"/>
      <c r="C517" s="200" t="s">
        <v>93</v>
      </c>
      <c r="D517" s="225" t="s">
        <v>95</v>
      </c>
      <c r="E517" s="201">
        <v>1300324</v>
      </c>
      <c r="F517" s="217"/>
      <c r="G517" s="178"/>
      <c r="H517" s="111"/>
      <c r="I517" s="111"/>
    </row>
    <row r="518" spans="1:9" s="111" customFormat="1" ht="20.25" customHeight="1">
      <c r="A518" s="183"/>
      <c r="B518" s="223">
        <v>85153</v>
      </c>
      <c r="C518" s="657" t="s">
        <v>43</v>
      </c>
      <c r="D518" s="658"/>
      <c r="E518" s="185">
        <f>SUM(E520:E522)</f>
        <v>2000</v>
      </c>
      <c r="F518" s="231"/>
      <c r="G518" s="178"/>
      <c r="H518" s="106"/>
      <c r="I518" s="106"/>
    </row>
    <row r="519" spans="1:7" ht="15" customHeight="1" hidden="1">
      <c r="A519" s="659" t="s">
        <v>217</v>
      </c>
      <c r="B519" s="660"/>
      <c r="C519" s="161"/>
      <c r="D519" s="149" t="s">
        <v>295</v>
      </c>
      <c r="E519" s="133" t="s">
        <v>189</v>
      </c>
      <c r="F519" s="159"/>
      <c r="G519" s="197"/>
    </row>
    <row r="520" spans="1:9" s="106" customFormat="1" ht="17.25" customHeight="1">
      <c r="A520" s="659"/>
      <c r="B520" s="660"/>
      <c r="C520" s="200" t="s">
        <v>82</v>
      </c>
      <c r="D520" s="124" t="s">
        <v>90</v>
      </c>
      <c r="E520" s="201">
        <v>500</v>
      </c>
      <c r="F520" s="217"/>
      <c r="G520" s="178"/>
      <c r="H520" s="111"/>
      <c r="I520" s="111"/>
    </row>
    <row r="521" spans="1:7" s="111" customFormat="1" ht="17.25" customHeight="1">
      <c r="A521" s="659"/>
      <c r="B521" s="660"/>
      <c r="C521" s="200" t="s">
        <v>108</v>
      </c>
      <c r="D521" s="124" t="s">
        <v>109</v>
      </c>
      <c r="E521" s="201">
        <v>800</v>
      </c>
      <c r="F521" s="186"/>
      <c r="G521" s="178"/>
    </row>
    <row r="522" spans="1:7" s="106" customFormat="1" ht="17.25" customHeight="1">
      <c r="A522" s="659"/>
      <c r="B522" s="660"/>
      <c r="C522" s="200" t="s">
        <v>83</v>
      </c>
      <c r="D522" s="124" t="s">
        <v>91</v>
      </c>
      <c r="E522" s="201">
        <v>700</v>
      </c>
      <c r="F522" s="211"/>
      <c r="G522" s="178"/>
    </row>
    <row r="523" spans="1:9" s="111" customFormat="1" ht="17.25" customHeight="1">
      <c r="A523" s="183"/>
      <c r="B523" s="223">
        <v>85154</v>
      </c>
      <c r="C523" s="657" t="s">
        <v>44</v>
      </c>
      <c r="D523" s="658"/>
      <c r="E523" s="185">
        <f>SUM(E524:E537)</f>
        <v>63000</v>
      </c>
      <c r="F523" s="231"/>
      <c r="G523" s="178"/>
      <c r="H523" s="106"/>
      <c r="I523" s="106"/>
    </row>
    <row r="524" spans="1:9" s="106" customFormat="1" ht="33.75" customHeight="1">
      <c r="A524" s="659" t="s">
        <v>217</v>
      </c>
      <c r="B524" s="660"/>
      <c r="C524" s="200" t="s">
        <v>138</v>
      </c>
      <c r="D524" s="124" t="s">
        <v>139</v>
      </c>
      <c r="E524" s="201">
        <v>5500</v>
      </c>
      <c r="F524" s="217"/>
      <c r="G524" s="178"/>
      <c r="H524" s="111"/>
      <c r="I524" s="111"/>
    </row>
    <row r="525" spans="1:7" ht="18" customHeight="1" hidden="1">
      <c r="A525" s="659"/>
      <c r="B525" s="660"/>
      <c r="C525" s="161"/>
      <c r="D525" s="149" t="s">
        <v>296</v>
      </c>
      <c r="E525" s="133"/>
      <c r="F525" s="159"/>
      <c r="G525" s="197"/>
    </row>
    <row r="526" spans="1:9" s="106" customFormat="1" ht="22.5">
      <c r="A526" s="659"/>
      <c r="B526" s="660"/>
      <c r="C526" s="200" t="s">
        <v>140</v>
      </c>
      <c r="D526" s="124" t="s">
        <v>141</v>
      </c>
      <c r="E526" s="201">
        <v>8000</v>
      </c>
      <c r="F526" s="217"/>
      <c r="G526" s="178"/>
      <c r="H526" s="111"/>
      <c r="I526" s="111"/>
    </row>
    <row r="527" spans="1:7" ht="16.5" customHeight="1" hidden="1">
      <c r="A527" s="661"/>
      <c r="B527" s="662"/>
      <c r="C527" s="161"/>
      <c r="D527" s="149" t="s">
        <v>297</v>
      </c>
      <c r="E527" s="133"/>
      <c r="F527" s="159"/>
      <c r="G527" s="197"/>
    </row>
    <row r="528" spans="1:9" s="106" customFormat="1" ht="22.5" customHeight="1">
      <c r="A528" s="264"/>
      <c r="B528" s="263"/>
      <c r="C528" s="200" t="s">
        <v>298</v>
      </c>
      <c r="D528" s="124" t="s">
        <v>299</v>
      </c>
      <c r="E528" s="201">
        <v>8000</v>
      </c>
      <c r="F528" s="217"/>
      <c r="G528" s="178"/>
      <c r="H528" s="111"/>
      <c r="I528" s="111"/>
    </row>
    <row r="529" spans="1:7" ht="17.25" customHeight="1" hidden="1">
      <c r="A529" s="261"/>
      <c r="B529" s="262"/>
      <c r="C529" s="161"/>
      <c r="D529" s="149" t="s">
        <v>300</v>
      </c>
      <c r="E529" s="133"/>
      <c r="F529" s="159"/>
      <c r="G529" s="197"/>
    </row>
    <row r="530" spans="1:7" s="106" customFormat="1" ht="17.25" customHeight="1">
      <c r="A530" s="679" t="s">
        <v>217</v>
      </c>
      <c r="B530" s="680"/>
      <c r="C530" s="200" t="s">
        <v>81</v>
      </c>
      <c r="D530" s="124" t="s">
        <v>356</v>
      </c>
      <c r="E530" s="201">
        <v>7500</v>
      </c>
      <c r="F530" s="211"/>
      <c r="G530" s="178"/>
    </row>
    <row r="531" spans="1:7" ht="13.5" customHeight="1">
      <c r="A531" s="659"/>
      <c r="B531" s="660"/>
      <c r="C531" s="161"/>
      <c r="D531" s="149" t="s">
        <v>301</v>
      </c>
      <c r="E531" s="133"/>
      <c r="F531" s="159"/>
      <c r="G531" s="197"/>
    </row>
    <row r="532" spans="1:7" s="106" customFormat="1" ht="17.25" customHeight="1">
      <c r="A532" s="659"/>
      <c r="B532" s="660"/>
      <c r="C532" s="200" t="s">
        <v>82</v>
      </c>
      <c r="D532" s="124" t="s">
        <v>90</v>
      </c>
      <c r="E532" s="201">
        <v>10000</v>
      </c>
      <c r="F532" s="211"/>
      <c r="G532" s="178"/>
    </row>
    <row r="533" spans="1:7" s="106" customFormat="1" ht="17.25" customHeight="1">
      <c r="A533" s="659"/>
      <c r="B533" s="660"/>
      <c r="C533" s="200" t="s">
        <v>108</v>
      </c>
      <c r="D533" s="124" t="s">
        <v>109</v>
      </c>
      <c r="E533" s="201">
        <v>10000</v>
      </c>
      <c r="F533" s="217"/>
      <c r="G533" s="178"/>
    </row>
    <row r="534" spans="1:7" s="106" customFormat="1" ht="17.25" customHeight="1">
      <c r="A534" s="659"/>
      <c r="B534" s="660"/>
      <c r="C534" s="200" t="s">
        <v>83</v>
      </c>
      <c r="D534" s="124" t="s">
        <v>91</v>
      </c>
      <c r="E534" s="201">
        <v>10000</v>
      </c>
      <c r="F534" s="211"/>
      <c r="G534" s="178"/>
    </row>
    <row r="535" spans="1:9" s="106" customFormat="1" ht="17.25" customHeight="1">
      <c r="A535" s="659"/>
      <c r="B535" s="660"/>
      <c r="C535" s="232" t="s">
        <v>110</v>
      </c>
      <c r="D535" s="207" t="s">
        <v>357</v>
      </c>
      <c r="E535" s="201">
        <v>400</v>
      </c>
      <c r="F535" s="217"/>
      <c r="G535" s="178"/>
      <c r="H535" s="208"/>
      <c r="I535" s="208"/>
    </row>
    <row r="536" spans="1:9" s="106" customFormat="1" ht="16.5" customHeight="1">
      <c r="A536" s="659"/>
      <c r="B536" s="660"/>
      <c r="C536" s="232" t="s">
        <v>101</v>
      </c>
      <c r="D536" s="124" t="s">
        <v>102</v>
      </c>
      <c r="E536" s="201">
        <v>3000</v>
      </c>
      <c r="F536" s="217"/>
      <c r="G536" s="178"/>
      <c r="H536" s="208"/>
      <c r="I536" s="208"/>
    </row>
    <row r="537" spans="1:9" s="106" customFormat="1" ht="16.5" customHeight="1">
      <c r="A537" s="661"/>
      <c r="B537" s="662"/>
      <c r="C537" s="200" t="s">
        <v>118</v>
      </c>
      <c r="D537" s="139" t="s">
        <v>123</v>
      </c>
      <c r="E537" s="201">
        <v>600</v>
      </c>
      <c r="F537" s="518"/>
      <c r="G537" s="178"/>
      <c r="H537" s="208"/>
      <c r="I537" s="208"/>
    </row>
    <row r="538" spans="1:9" s="208" customFormat="1" ht="18" customHeight="1">
      <c r="A538" s="227">
        <v>852</v>
      </c>
      <c r="B538" s="790" t="s">
        <v>302</v>
      </c>
      <c r="C538" s="791"/>
      <c r="D538" s="792"/>
      <c r="E538" s="228">
        <f>E539+E541+E564+E566+E571+E573+E595</f>
        <v>3124778</v>
      </c>
      <c r="F538" s="228">
        <f>F539+F541+F564+F566+F571+F573+F595</f>
        <v>1932000</v>
      </c>
      <c r="G538" s="230"/>
      <c r="H538" s="106"/>
      <c r="I538" s="106"/>
    </row>
    <row r="539" spans="1:7" s="111" customFormat="1" ht="18" customHeight="1">
      <c r="A539" s="183"/>
      <c r="B539" s="223">
        <v>85202</v>
      </c>
      <c r="C539" s="788" t="s">
        <v>142</v>
      </c>
      <c r="D539" s="789"/>
      <c r="E539" s="185">
        <f>E540</f>
        <v>30000</v>
      </c>
      <c r="F539" s="185">
        <f>F540</f>
        <v>0</v>
      </c>
      <c r="G539" s="178"/>
    </row>
    <row r="540" spans="1:7" s="111" customFormat="1" ht="24" customHeight="1">
      <c r="A540" s="183"/>
      <c r="B540" s="202"/>
      <c r="C540" s="112">
        <v>4330</v>
      </c>
      <c r="D540" s="173" t="s">
        <v>550</v>
      </c>
      <c r="E540" s="201">
        <f>'[1]gops_XI'!$G$9</f>
        <v>30000</v>
      </c>
      <c r="F540" s="201"/>
      <c r="G540" s="178"/>
    </row>
    <row r="541" spans="1:7" s="111" customFormat="1" ht="29.25" customHeight="1">
      <c r="A541" s="183"/>
      <c r="B541" s="223">
        <v>85212</v>
      </c>
      <c r="C541" s="657" t="s">
        <v>46</v>
      </c>
      <c r="D541" s="658"/>
      <c r="E541" s="185">
        <f>SUM(E545:E563)</f>
        <v>1737000</v>
      </c>
      <c r="F541" s="185">
        <f>SUM(F545:F563)</f>
        <v>1737000</v>
      </c>
      <c r="G541" s="178"/>
    </row>
    <row r="542" spans="5:6" ht="6" customHeight="1">
      <c r="E542" s="123"/>
      <c r="F542" s="123"/>
    </row>
    <row r="543" spans="1:7" s="101" customFormat="1" ht="15.75" customHeight="1">
      <c r="A543" s="510" t="s">
        <v>12</v>
      </c>
      <c r="B543" s="510" t="s">
        <v>159</v>
      </c>
      <c r="C543" s="510" t="s">
        <v>57</v>
      </c>
      <c r="D543" s="511" t="s">
        <v>74</v>
      </c>
      <c r="E543" s="651" t="s">
        <v>453</v>
      </c>
      <c r="F543" s="653" t="s">
        <v>161</v>
      </c>
      <c r="G543" s="100"/>
    </row>
    <row r="544" spans="1:6" ht="11.25">
      <c r="A544" s="512"/>
      <c r="B544" s="512"/>
      <c r="C544" s="512"/>
      <c r="D544" s="513"/>
      <c r="E544" s="652"/>
      <c r="F544" s="654"/>
    </row>
    <row r="545" spans="1:7" s="111" customFormat="1" ht="17.25" customHeight="1">
      <c r="A545" s="183"/>
      <c r="B545" s="202"/>
      <c r="C545" s="112">
        <v>3110</v>
      </c>
      <c r="D545" s="139" t="s">
        <v>146</v>
      </c>
      <c r="E545" s="201">
        <f>'[1]gops_XI'!$G$11</f>
        <v>1672890</v>
      </c>
      <c r="F545" s="201">
        <f>E545</f>
        <v>1672890</v>
      </c>
      <c r="G545" s="178"/>
    </row>
    <row r="546" spans="1:7" s="138" customFormat="1" ht="13.5" customHeight="1">
      <c r="A546" s="135"/>
      <c r="B546" s="271"/>
      <c r="C546" s="273"/>
      <c r="D546" s="274" t="s">
        <v>367</v>
      </c>
      <c r="E546" s="167"/>
      <c r="F546" s="174"/>
      <c r="G546" s="210"/>
    </row>
    <row r="547" spans="1:7" s="111" customFormat="1" ht="17.25" customHeight="1">
      <c r="A547" s="183"/>
      <c r="B547" s="202"/>
      <c r="C547" s="112">
        <v>4010</v>
      </c>
      <c r="D547" s="214" t="s">
        <v>85</v>
      </c>
      <c r="E547" s="201">
        <f>'[1]gops_XI'!$G$12</f>
        <v>33155</v>
      </c>
      <c r="F547" s="201">
        <f>E547</f>
        <v>33155</v>
      </c>
      <c r="G547" s="178"/>
    </row>
    <row r="548" spans="1:9" s="111" customFormat="1" ht="17.25" customHeight="1">
      <c r="A548" s="183"/>
      <c r="B548" s="202"/>
      <c r="C548" s="200" t="s">
        <v>78</v>
      </c>
      <c r="D548" s="124" t="s">
        <v>86</v>
      </c>
      <c r="E548" s="201">
        <f>'[1]gops_XI'!$G$13</f>
        <v>2500</v>
      </c>
      <c r="F548" s="201">
        <f>E548</f>
        <v>2500</v>
      </c>
      <c r="G548" s="178"/>
      <c r="H548" s="106"/>
      <c r="I548" s="106"/>
    </row>
    <row r="549" spans="1:9" s="111" customFormat="1" ht="17.25" customHeight="1">
      <c r="A549" s="183"/>
      <c r="B549" s="202"/>
      <c r="C549" s="200" t="s">
        <v>79</v>
      </c>
      <c r="D549" s="124" t="s">
        <v>368</v>
      </c>
      <c r="E549" s="201">
        <f>'[1]gops_XI'!$G$14</f>
        <v>17609</v>
      </c>
      <c r="F549" s="201">
        <f>E549</f>
        <v>17609</v>
      </c>
      <c r="G549" s="178"/>
      <c r="H549" s="106"/>
      <c r="I549" s="106"/>
    </row>
    <row r="550" spans="1:7" ht="14.25" customHeight="1">
      <c r="A550" s="268"/>
      <c r="B550" s="270"/>
      <c r="C550" s="128"/>
      <c r="D550" s="149" t="s">
        <v>369</v>
      </c>
      <c r="E550" s="496" t="s">
        <v>541</v>
      </c>
      <c r="F550" s="185"/>
      <c r="G550" s="197"/>
    </row>
    <row r="551" spans="1:7" ht="14.25" customHeight="1">
      <c r="A551" s="268"/>
      <c r="B551" s="270"/>
      <c r="C551" s="128"/>
      <c r="D551" s="149" t="s">
        <v>370</v>
      </c>
      <c r="E551" s="496" t="s">
        <v>542</v>
      </c>
      <c r="F551" s="185"/>
      <c r="G551" s="197"/>
    </row>
    <row r="552" spans="1:9" s="111" customFormat="1" ht="17.25" customHeight="1">
      <c r="A552" s="183"/>
      <c r="B552" s="202"/>
      <c r="C552" s="200" t="s">
        <v>80</v>
      </c>
      <c r="D552" s="124" t="s">
        <v>88</v>
      </c>
      <c r="E552" s="201">
        <f>'[1]gops_XI'!$G$17</f>
        <v>874</v>
      </c>
      <c r="F552" s="201">
        <f aca="true" t="shared" si="0" ref="F552:F560">E552</f>
        <v>874</v>
      </c>
      <c r="G552" s="178">
        <f>SUM(E547:E552)</f>
        <v>54138</v>
      </c>
      <c r="H552" s="106"/>
      <c r="I552" s="106"/>
    </row>
    <row r="553" spans="1:7" s="106" customFormat="1" ht="13.5" customHeight="1" hidden="1">
      <c r="A553" s="169"/>
      <c r="B553" s="127"/>
      <c r="C553" s="200" t="s">
        <v>81</v>
      </c>
      <c r="D553" s="124" t="s">
        <v>89</v>
      </c>
      <c r="E553" s="201"/>
      <c r="F553" s="201">
        <f t="shared" si="0"/>
        <v>0</v>
      </c>
      <c r="G553" s="178"/>
    </row>
    <row r="554" spans="1:7" s="106" customFormat="1" ht="16.5" customHeight="1">
      <c r="A554" s="169"/>
      <c r="B554" s="127"/>
      <c r="C554" s="200" t="s">
        <v>82</v>
      </c>
      <c r="D554" s="124" t="s">
        <v>90</v>
      </c>
      <c r="E554" s="201">
        <v>1300</v>
      </c>
      <c r="F554" s="201">
        <f>E554</f>
        <v>1300</v>
      </c>
      <c r="G554" s="178"/>
    </row>
    <row r="555" spans="1:7" s="106" customFormat="1" ht="15.75" customHeight="1">
      <c r="A555" s="169"/>
      <c r="B555" s="127"/>
      <c r="C555" s="200" t="s">
        <v>83</v>
      </c>
      <c r="D555" s="124" t="s">
        <v>91</v>
      </c>
      <c r="E555" s="201">
        <f>'[1]gops_XI'!$G$21</f>
        <v>3773</v>
      </c>
      <c r="F555" s="201">
        <f t="shared" si="0"/>
        <v>3773</v>
      </c>
      <c r="G555" s="178"/>
    </row>
    <row r="556" spans="1:7" s="106" customFormat="1" ht="13.5" customHeight="1" hidden="1">
      <c r="A556" s="169"/>
      <c r="B556" s="127"/>
      <c r="C556" s="200" t="s">
        <v>115</v>
      </c>
      <c r="D556" s="124" t="s">
        <v>116</v>
      </c>
      <c r="E556" s="201"/>
      <c r="F556" s="201">
        <f t="shared" si="0"/>
        <v>0</v>
      </c>
      <c r="G556" s="178"/>
    </row>
    <row r="557" spans="1:7" s="106" customFormat="1" ht="17.25" customHeight="1">
      <c r="A557" s="169"/>
      <c r="B557" s="127"/>
      <c r="C557" s="116">
        <v>4370</v>
      </c>
      <c r="D557" s="139" t="s">
        <v>239</v>
      </c>
      <c r="E557" s="201">
        <f>'[1]gops_XI'!$G$22</f>
        <v>719</v>
      </c>
      <c r="F557" s="201">
        <f t="shared" si="0"/>
        <v>719</v>
      </c>
      <c r="G557" s="178"/>
    </row>
    <row r="558" spans="1:7" s="106" customFormat="1" ht="13.5" customHeight="1" hidden="1">
      <c r="A558" s="169"/>
      <c r="B558" s="127"/>
      <c r="C558" s="200" t="s">
        <v>110</v>
      </c>
      <c r="D558" s="124" t="s">
        <v>111</v>
      </c>
      <c r="E558" s="201"/>
      <c r="F558" s="201">
        <f t="shared" si="0"/>
        <v>0</v>
      </c>
      <c r="G558" s="178"/>
    </row>
    <row r="559" spans="1:9" s="106" customFormat="1" ht="16.5" customHeight="1">
      <c r="A559" s="171"/>
      <c r="B559" s="117"/>
      <c r="C559" s="200" t="s">
        <v>84</v>
      </c>
      <c r="D559" s="124" t="s">
        <v>92</v>
      </c>
      <c r="E559" s="201">
        <f>'[1]gops_XI'!$G$23</f>
        <v>1440</v>
      </c>
      <c r="F559" s="201">
        <f t="shared" si="0"/>
        <v>1440</v>
      </c>
      <c r="G559" s="178"/>
      <c r="H559" s="111"/>
      <c r="I559" s="111"/>
    </row>
    <row r="560" spans="1:9" s="106" customFormat="1" ht="22.5">
      <c r="A560" s="169"/>
      <c r="B560" s="127"/>
      <c r="C560" s="272" t="s">
        <v>303</v>
      </c>
      <c r="D560" s="139" t="s">
        <v>246</v>
      </c>
      <c r="E560" s="226">
        <v>700</v>
      </c>
      <c r="F560" s="201">
        <f t="shared" si="0"/>
        <v>700</v>
      </c>
      <c r="G560" s="178"/>
      <c r="H560" s="111"/>
      <c r="I560" s="111"/>
    </row>
    <row r="561" spans="1:7" s="106" customFormat="1" ht="22.5">
      <c r="A561" s="169"/>
      <c r="B561" s="127"/>
      <c r="C561" s="200" t="s">
        <v>118</v>
      </c>
      <c r="D561" s="139" t="s">
        <v>123</v>
      </c>
      <c r="E561" s="201">
        <v>740</v>
      </c>
      <c r="F561" s="201">
        <f>E561</f>
        <v>740</v>
      </c>
      <c r="G561" s="178"/>
    </row>
    <row r="562" spans="1:7" s="106" customFormat="1" ht="16.5" customHeight="1">
      <c r="A562" s="171"/>
      <c r="B562" s="117"/>
      <c r="C562" s="200" t="s">
        <v>119</v>
      </c>
      <c r="D562" s="139" t="s">
        <v>247</v>
      </c>
      <c r="E562" s="201">
        <v>1300</v>
      </c>
      <c r="F562" s="233">
        <f>E562</f>
        <v>1300</v>
      </c>
      <c r="G562" s="178"/>
    </row>
    <row r="563" spans="1:7" s="106" customFormat="1" ht="12.75" customHeight="1" hidden="1">
      <c r="A563" s="169"/>
      <c r="B563" s="127"/>
      <c r="C563" s="224" t="s">
        <v>120</v>
      </c>
      <c r="D563" s="225" t="s">
        <v>304</v>
      </c>
      <c r="E563" s="226"/>
      <c r="F563" s="233">
        <f>E563</f>
        <v>0</v>
      </c>
      <c r="G563" s="178"/>
    </row>
    <row r="564" spans="1:7" s="111" customFormat="1" ht="39" customHeight="1">
      <c r="A564" s="183"/>
      <c r="B564" s="223">
        <v>85213</v>
      </c>
      <c r="C564" s="657" t="s">
        <v>305</v>
      </c>
      <c r="D564" s="658"/>
      <c r="E564" s="185">
        <f>E565</f>
        <v>17000</v>
      </c>
      <c r="F564" s="185">
        <f>F565</f>
        <v>17000</v>
      </c>
      <c r="G564" s="178"/>
    </row>
    <row r="565" spans="1:7" s="106" customFormat="1" ht="16.5" customHeight="1">
      <c r="A565" s="169"/>
      <c r="B565" s="127"/>
      <c r="C565" s="200" t="s">
        <v>147</v>
      </c>
      <c r="D565" s="124" t="s">
        <v>306</v>
      </c>
      <c r="E565" s="201">
        <f>'[1]gops_XI'!$G$29</f>
        <v>17000</v>
      </c>
      <c r="F565" s="201">
        <f>E565</f>
        <v>17000</v>
      </c>
      <c r="G565" s="178"/>
    </row>
    <row r="566" spans="1:7" s="111" customFormat="1" ht="22.5" customHeight="1">
      <c r="A566" s="183"/>
      <c r="B566" s="223">
        <v>85214</v>
      </c>
      <c r="C566" s="670" t="s">
        <v>307</v>
      </c>
      <c r="D566" s="658"/>
      <c r="E566" s="185">
        <f>E567</f>
        <v>503000</v>
      </c>
      <c r="F566" s="185">
        <f>F567</f>
        <v>178000</v>
      </c>
      <c r="G566" s="178"/>
    </row>
    <row r="567" spans="1:7" s="106" customFormat="1" ht="15.75" customHeight="1">
      <c r="A567" s="169"/>
      <c r="B567" s="127"/>
      <c r="C567" s="200" t="s">
        <v>145</v>
      </c>
      <c r="D567" s="124" t="s">
        <v>146</v>
      </c>
      <c r="E567" s="201">
        <v>503000</v>
      </c>
      <c r="F567" s="201">
        <v>178000</v>
      </c>
      <c r="G567" s="178"/>
    </row>
    <row r="568" spans="1:7" ht="14.25" customHeight="1">
      <c r="A568" s="268"/>
      <c r="B568" s="270"/>
      <c r="C568" s="128"/>
      <c r="D568" s="497" t="s">
        <v>543</v>
      </c>
      <c r="E568" s="528" t="s">
        <v>545</v>
      </c>
      <c r="F568" s="524"/>
      <c r="G568" s="197"/>
    </row>
    <row r="569" spans="1:7" ht="14.25" customHeight="1">
      <c r="A569" s="268"/>
      <c r="B569" s="270"/>
      <c r="C569" s="128"/>
      <c r="D569" s="497" t="s">
        <v>549</v>
      </c>
      <c r="E569" s="528" t="s">
        <v>546</v>
      </c>
      <c r="F569" s="524"/>
      <c r="G569" s="197"/>
    </row>
    <row r="570" spans="1:7" ht="14.25" customHeight="1">
      <c r="A570" s="268"/>
      <c r="B570" s="270"/>
      <c r="C570" s="128"/>
      <c r="D570" s="497" t="s">
        <v>544</v>
      </c>
      <c r="E570" s="528" t="s">
        <v>547</v>
      </c>
      <c r="F570" s="524"/>
      <c r="G570" s="197"/>
    </row>
    <row r="571" spans="1:7" s="111" customFormat="1" ht="19.5" customHeight="1">
      <c r="A571" s="183"/>
      <c r="B571" s="223">
        <v>85215</v>
      </c>
      <c r="C571" s="657" t="s">
        <v>149</v>
      </c>
      <c r="D571" s="658"/>
      <c r="E571" s="519">
        <f>E572</f>
        <v>68000</v>
      </c>
      <c r="F571" s="524"/>
      <c r="G571" s="178"/>
    </row>
    <row r="572" spans="1:7" s="106" customFormat="1" ht="15" customHeight="1">
      <c r="A572" s="169"/>
      <c r="B572" s="127"/>
      <c r="C572" s="205" t="s">
        <v>145</v>
      </c>
      <c r="D572" s="124" t="s">
        <v>548</v>
      </c>
      <c r="E572" s="201">
        <f>'[1]gops_XI'!$G$40</f>
        <v>68000</v>
      </c>
      <c r="F572" s="233"/>
      <c r="G572" s="178"/>
    </row>
    <row r="573" spans="1:7" s="111" customFormat="1" ht="20.25" customHeight="1">
      <c r="A573" s="183"/>
      <c r="B573" s="223">
        <v>85219</v>
      </c>
      <c r="C573" s="657" t="s">
        <v>49</v>
      </c>
      <c r="D573" s="658"/>
      <c r="E573" s="167">
        <f>SUM(E576:E594)</f>
        <v>515278</v>
      </c>
      <c r="F573" s="186"/>
      <c r="G573" s="178"/>
    </row>
    <row r="574" spans="1:7" s="138" customFormat="1" ht="12.75" customHeight="1">
      <c r="A574" s="135"/>
      <c r="B574" s="271"/>
      <c r="C574" s="273"/>
      <c r="D574" s="497" t="s">
        <v>549</v>
      </c>
      <c r="E574" s="498" t="s">
        <v>551</v>
      </c>
      <c r="F574" s="175"/>
      <c r="G574" s="210"/>
    </row>
    <row r="575" spans="1:7" s="138" customFormat="1" ht="12.75" customHeight="1">
      <c r="A575" s="135"/>
      <c r="B575" s="271"/>
      <c r="C575" s="273"/>
      <c r="D575" s="497" t="s">
        <v>544</v>
      </c>
      <c r="E575" s="498" t="s">
        <v>552</v>
      </c>
      <c r="F575" s="175"/>
      <c r="G575" s="210"/>
    </row>
    <row r="576" spans="1:7" s="111" customFormat="1" ht="15.75" customHeight="1">
      <c r="A576" s="183"/>
      <c r="B576" s="202"/>
      <c r="C576" s="112">
        <v>4010</v>
      </c>
      <c r="D576" s="214" t="s">
        <v>85</v>
      </c>
      <c r="E576" s="201">
        <v>369760</v>
      </c>
      <c r="F576" s="233"/>
      <c r="G576" s="178"/>
    </row>
    <row r="577" spans="1:7" s="111" customFormat="1" ht="15.75" customHeight="1">
      <c r="A577" s="183"/>
      <c r="B577" s="202"/>
      <c r="C577" s="116">
        <v>4040</v>
      </c>
      <c r="D577" s="216" t="s">
        <v>86</v>
      </c>
      <c r="E577" s="201">
        <f>'[1]gops_XI'!$G$43</f>
        <v>29325</v>
      </c>
      <c r="F577" s="233"/>
      <c r="G577" s="178"/>
    </row>
    <row r="578" spans="1:9" s="111" customFormat="1" ht="15.75" customHeight="1">
      <c r="A578" s="183"/>
      <c r="B578" s="202"/>
      <c r="C578" s="200" t="s">
        <v>79</v>
      </c>
      <c r="D578" s="124" t="s">
        <v>87</v>
      </c>
      <c r="E578" s="201">
        <f>'[1]gops_XI'!$G$44</f>
        <v>62343</v>
      </c>
      <c r="F578" s="233"/>
      <c r="G578" s="178"/>
      <c r="H578" s="106"/>
      <c r="I578" s="106"/>
    </row>
    <row r="579" spans="1:9" s="111" customFormat="1" ht="15.75" customHeight="1">
      <c r="A579" s="183"/>
      <c r="B579" s="202"/>
      <c r="C579" s="200" t="s">
        <v>80</v>
      </c>
      <c r="D579" s="124" t="s">
        <v>88</v>
      </c>
      <c r="E579" s="201">
        <f>'[1]gops_XI'!$G$45</f>
        <v>9710</v>
      </c>
      <c r="F579" s="233"/>
      <c r="G579" s="178"/>
      <c r="H579" s="106"/>
      <c r="I579" s="106"/>
    </row>
    <row r="580" spans="1:7" s="106" customFormat="1" ht="15.75" customHeight="1">
      <c r="A580" s="169"/>
      <c r="B580" s="127"/>
      <c r="C580" s="200" t="s">
        <v>81</v>
      </c>
      <c r="D580" s="124" t="s">
        <v>89</v>
      </c>
      <c r="E580" s="201">
        <v>1000</v>
      </c>
      <c r="F580" s="233"/>
      <c r="G580" s="178"/>
    </row>
    <row r="581" spans="1:7" s="138" customFormat="1" ht="12.75" customHeight="1">
      <c r="A581" s="135"/>
      <c r="B581" s="271"/>
      <c r="C581" s="273"/>
      <c r="D581" s="274" t="s">
        <v>367</v>
      </c>
      <c r="E581" s="167"/>
      <c r="F581" s="175"/>
      <c r="G581" s="210">
        <f>SUM(E576:E580)</f>
        <v>472138</v>
      </c>
    </row>
    <row r="582" spans="1:7" s="106" customFormat="1" ht="15.75" customHeight="1">
      <c r="A582" s="169"/>
      <c r="B582" s="127"/>
      <c r="C582" s="200" t="s">
        <v>82</v>
      </c>
      <c r="D582" s="124" t="s">
        <v>90</v>
      </c>
      <c r="E582" s="201">
        <f>'[1]gops_XI'!$G$47</f>
        <v>9000</v>
      </c>
      <c r="F582" s="233"/>
      <c r="G582" s="178"/>
    </row>
    <row r="583" spans="1:7" s="106" customFormat="1" ht="15.75" customHeight="1">
      <c r="A583" s="169"/>
      <c r="B583" s="127"/>
      <c r="C583" s="200" t="s">
        <v>98</v>
      </c>
      <c r="D583" s="124" t="s">
        <v>100</v>
      </c>
      <c r="E583" s="201">
        <f>'[1]gops_XI'!$G$48</f>
        <v>3000</v>
      </c>
      <c r="F583" s="233"/>
      <c r="G583" s="178"/>
    </row>
    <row r="584" spans="1:7" s="106" customFormat="1" ht="15.75" customHeight="1">
      <c r="A584" s="169"/>
      <c r="B584" s="127"/>
      <c r="C584" s="200" t="s">
        <v>113</v>
      </c>
      <c r="D584" s="124" t="s">
        <v>114</v>
      </c>
      <c r="E584" s="201">
        <f>'[1]gops_XI'!$G$49</f>
        <v>500</v>
      </c>
      <c r="F584" s="233"/>
      <c r="G584" s="178"/>
    </row>
    <row r="585" spans="1:7" s="106" customFormat="1" ht="15.75" customHeight="1">
      <c r="A585" s="169"/>
      <c r="B585" s="127"/>
      <c r="C585" s="200" t="s">
        <v>83</v>
      </c>
      <c r="D585" s="124" t="s">
        <v>91</v>
      </c>
      <c r="E585" s="201">
        <f>'[1]gops_XI'!$G$50</f>
        <v>4200</v>
      </c>
      <c r="F585" s="233"/>
      <c r="G585" s="178"/>
    </row>
    <row r="586" spans="1:7" s="106" customFormat="1" ht="15.75" customHeight="1">
      <c r="A586" s="169"/>
      <c r="B586" s="127"/>
      <c r="C586" s="200" t="s">
        <v>115</v>
      </c>
      <c r="D586" s="124" t="s">
        <v>116</v>
      </c>
      <c r="E586" s="201">
        <f>'[1]gops_XI'!$G$51</f>
        <v>1000</v>
      </c>
      <c r="F586" s="233"/>
      <c r="G586" s="178"/>
    </row>
    <row r="587" spans="1:7" s="106" customFormat="1" ht="15.75" customHeight="1">
      <c r="A587" s="169"/>
      <c r="B587" s="127"/>
      <c r="C587" s="116">
        <v>4370</v>
      </c>
      <c r="D587" s="216" t="s">
        <v>239</v>
      </c>
      <c r="E587" s="201">
        <f>'[1]gops_XI'!$G$52</f>
        <v>2200</v>
      </c>
      <c r="F587" s="233"/>
      <c r="G587" s="178"/>
    </row>
    <row r="588" spans="1:7" s="106" customFormat="1" ht="15.75" customHeight="1">
      <c r="A588" s="169"/>
      <c r="B588" s="127"/>
      <c r="C588" s="200" t="s">
        <v>110</v>
      </c>
      <c r="D588" s="124" t="s">
        <v>111</v>
      </c>
      <c r="E588" s="201">
        <f>'[1]gops_XI'!$G$53</f>
        <v>300</v>
      </c>
      <c r="F588" s="233"/>
      <c r="G588" s="178"/>
    </row>
    <row r="589" spans="1:9" s="106" customFormat="1" ht="15.75" customHeight="1">
      <c r="A589" s="169"/>
      <c r="B589" s="127"/>
      <c r="C589" s="200" t="s">
        <v>101</v>
      </c>
      <c r="D589" s="124" t="s">
        <v>102</v>
      </c>
      <c r="E589" s="201">
        <f>'[1]gops_XI'!$G$54</f>
        <v>1000</v>
      </c>
      <c r="F589" s="233"/>
      <c r="G589" s="178"/>
      <c r="H589" s="111"/>
      <c r="I589" s="111"/>
    </row>
    <row r="590" spans="1:9" s="106" customFormat="1" ht="15.75" customHeight="1">
      <c r="A590" s="169"/>
      <c r="B590" s="127"/>
      <c r="C590" s="200" t="s">
        <v>84</v>
      </c>
      <c r="D590" s="124" t="s">
        <v>92</v>
      </c>
      <c r="E590" s="201">
        <f>'[1]gops_XI'!$G$57</f>
        <v>13440</v>
      </c>
      <c r="F590" s="233"/>
      <c r="G590" s="178"/>
      <c r="H590" s="111"/>
      <c r="I590" s="111"/>
    </row>
    <row r="591" spans="1:9" s="106" customFormat="1" ht="15.75" customHeight="1">
      <c r="A591" s="169"/>
      <c r="B591" s="547"/>
      <c r="C591" s="205" t="s">
        <v>303</v>
      </c>
      <c r="D591" s="139" t="s">
        <v>246</v>
      </c>
      <c r="E591" s="520">
        <f>'[1]gops_XI'!$G$58</f>
        <v>3000</v>
      </c>
      <c r="F591" s="548"/>
      <c r="G591" s="178"/>
      <c r="H591" s="111"/>
      <c r="I591" s="111"/>
    </row>
    <row r="592" spans="1:9" s="106" customFormat="1" ht="22.5">
      <c r="A592" s="169"/>
      <c r="B592" s="547"/>
      <c r="C592" s="205" t="s">
        <v>118</v>
      </c>
      <c r="D592" s="139" t="s">
        <v>123</v>
      </c>
      <c r="E592" s="520">
        <f>'[1]gops_XI'!$G$59</f>
        <v>1000</v>
      </c>
      <c r="F592" s="548"/>
      <c r="G592" s="178"/>
      <c r="H592" s="111"/>
      <c r="I592" s="111"/>
    </row>
    <row r="593" spans="1:9" s="106" customFormat="1" ht="15.75" customHeight="1">
      <c r="A593" s="169"/>
      <c r="B593" s="127"/>
      <c r="C593" s="200" t="s">
        <v>119</v>
      </c>
      <c r="D593" s="139" t="s">
        <v>247</v>
      </c>
      <c r="E593" s="201">
        <f>'[1]gops_XI'!$G$60</f>
        <v>4500</v>
      </c>
      <c r="F593" s="233"/>
      <c r="G593" s="178"/>
      <c r="H593" s="111"/>
      <c r="I593" s="111"/>
    </row>
    <row r="594" spans="1:9" s="106" customFormat="1" ht="15.75" customHeight="1" hidden="1">
      <c r="A594" s="169"/>
      <c r="B594" s="127"/>
      <c r="C594" s="205" t="s">
        <v>120</v>
      </c>
      <c r="D594" s="124" t="s">
        <v>125</v>
      </c>
      <c r="E594" s="201"/>
      <c r="F594" s="233"/>
      <c r="G594" s="178"/>
      <c r="H594" s="111"/>
      <c r="I594" s="111"/>
    </row>
    <row r="595" spans="1:9" s="111" customFormat="1" ht="18" customHeight="1">
      <c r="A595" s="183"/>
      <c r="B595" s="276">
        <v>85295</v>
      </c>
      <c r="C595" s="657" t="s">
        <v>26</v>
      </c>
      <c r="D595" s="658"/>
      <c r="E595" s="185">
        <f>E596+E601</f>
        <v>254500</v>
      </c>
      <c r="F595" s="186"/>
      <c r="G595" s="178"/>
      <c r="H595" s="208"/>
      <c r="I595" s="208"/>
    </row>
    <row r="596" spans="1:9" s="106" customFormat="1" ht="21" customHeight="1">
      <c r="A596" s="735" t="s">
        <v>215</v>
      </c>
      <c r="B596" s="736"/>
      <c r="C596" s="205" t="s">
        <v>154</v>
      </c>
      <c r="D596" s="124" t="s">
        <v>153</v>
      </c>
      <c r="E596" s="201">
        <v>70000</v>
      </c>
      <c r="F596" s="186"/>
      <c r="G596" s="178"/>
      <c r="H596" s="111"/>
      <c r="I596" s="111"/>
    </row>
    <row r="597" spans="1:7" ht="14.25" customHeight="1">
      <c r="A597" s="737"/>
      <c r="B597" s="738"/>
      <c r="C597" s="161"/>
      <c r="D597" s="149" t="s">
        <v>308</v>
      </c>
      <c r="E597" s="133"/>
      <c r="F597" s="186"/>
      <c r="G597" s="197"/>
    </row>
    <row r="598" spans="5:6" ht="11.25" customHeight="1">
      <c r="E598" s="123"/>
      <c r="F598" s="123"/>
    </row>
    <row r="599" spans="1:7" s="101" customFormat="1" ht="15.75" customHeight="1">
      <c r="A599" s="510" t="s">
        <v>12</v>
      </c>
      <c r="B599" s="510" t="s">
        <v>159</v>
      </c>
      <c r="C599" s="510" t="s">
        <v>57</v>
      </c>
      <c r="D599" s="511" t="s">
        <v>74</v>
      </c>
      <c r="E599" s="651" t="s">
        <v>453</v>
      </c>
      <c r="F599" s="653" t="s">
        <v>161</v>
      </c>
      <c r="G599" s="100"/>
    </row>
    <row r="600" spans="1:6" ht="11.25">
      <c r="A600" s="512"/>
      <c r="B600" s="512"/>
      <c r="C600" s="512"/>
      <c r="D600" s="513"/>
      <c r="E600" s="652"/>
      <c r="F600" s="654"/>
    </row>
    <row r="601" spans="1:9" s="106" customFormat="1" ht="16.5" customHeight="1">
      <c r="A601" s="735" t="s">
        <v>215</v>
      </c>
      <c r="B601" s="736"/>
      <c r="C601" s="205" t="s">
        <v>145</v>
      </c>
      <c r="D601" s="124" t="s">
        <v>146</v>
      </c>
      <c r="E601" s="201">
        <f>SUM(E602:E603)</f>
        <v>184500</v>
      </c>
      <c r="F601" s="186"/>
      <c r="G601" s="178"/>
      <c r="H601" s="111"/>
      <c r="I601" s="111"/>
    </row>
    <row r="602" spans="1:7" ht="15.75" customHeight="1">
      <c r="A602" s="737"/>
      <c r="B602" s="738"/>
      <c r="C602" s="161"/>
      <c r="D602" s="149" t="s">
        <v>309</v>
      </c>
      <c r="E602" s="133">
        <v>1500</v>
      </c>
      <c r="F602" s="186"/>
      <c r="G602" s="197"/>
    </row>
    <row r="603" spans="1:7" ht="15.75" customHeight="1">
      <c r="A603" s="773" t="s">
        <v>343</v>
      </c>
      <c r="B603" s="774"/>
      <c r="C603" s="161"/>
      <c r="D603" s="149" t="s">
        <v>555</v>
      </c>
      <c r="E603" s="133">
        <v>183000</v>
      </c>
      <c r="F603" s="186"/>
      <c r="G603" s="197"/>
    </row>
    <row r="604" spans="1:7" s="138" customFormat="1" ht="12.75" customHeight="1">
      <c r="A604" s="135"/>
      <c r="B604" s="271"/>
      <c r="C604" s="273"/>
      <c r="D604" s="497" t="s">
        <v>549</v>
      </c>
      <c r="E604" s="496" t="s">
        <v>553</v>
      </c>
      <c r="F604" s="175"/>
      <c r="G604" s="210"/>
    </row>
    <row r="605" spans="1:7" s="138" customFormat="1" ht="12.75" customHeight="1">
      <c r="A605" s="135"/>
      <c r="B605" s="271"/>
      <c r="C605" s="273"/>
      <c r="D605" s="497" t="s">
        <v>544</v>
      </c>
      <c r="E605" s="496" t="s">
        <v>554</v>
      </c>
      <c r="F605" s="175"/>
      <c r="G605" s="210"/>
    </row>
    <row r="606" spans="1:9" s="208" customFormat="1" ht="18.75" customHeight="1">
      <c r="A606" s="227">
        <v>854</v>
      </c>
      <c r="B606" s="732" t="s">
        <v>310</v>
      </c>
      <c r="C606" s="733"/>
      <c r="D606" s="734"/>
      <c r="E606" s="228">
        <f>E609+E611+E607</f>
        <v>13600</v>
      </c>
      <c r="F606" s="222"/>
      <c r="G606" s="230"/>
      <c r="H606" s="106"/>
      <c r="I606" s="106"/>
    </row>
    <row r="607" spans="1:9" s="111" customFormat="1" ht="18.75" customHeight="1">
      <c r="A607" s="183"/>
      <c r="B607" s="223">
        <v>85404</v>
      </c>
      <c r="C607" s="657" t="s">
        <v>311</v>
      </c>
      <c r="D607" s="658"/>
      <c r="E607" s="185">
        <f>E608</f>
        <v>3600</v>
      </c>
      <c r="F607" s="186"/>
      <c r="G607" s="178"/>
      <c r="H607" s="208"/>
      <c r="I607" s="208"/>
    </row>
    <row r="608" spans="1:9" s="106" customFormat="1" ht="17.25" customHeight="1">
      <c r="A608" s="235" t="s">
        <v>215</v>
      </c>
      <c r="B608" s="127"/>
      <c r="C608" s="205" t="s">
        <v>83</v>
      </c>
      <c r="D608" s="124" t="s">
        <v>91</v>
      </c>
      <c r="E608" s="201">
        <v>3600</v>
      </c>
      <c r="F608" s="211"/>
      <c r="G608" s="178"/>
      <c r="H608" s="111"/>
      <c r="I608" s="111"/>
    </row>
    <row r="609" spans="1:9" s="111" customFormat="1" ht="21" customHeight="1">
      <c r="A609" s="183"/>
      <c r="B609" s="223">
        <v>85412</v>
      </c>
      <c r="C609" s="657" t="s">
        <v>155</v>
      </c>
      <c r="D609" s="658"/>
      <c r="E609" s="185">
        <f>SUM(E610:E610)</f>
        <v>10000</v>
      </c>
      <c r="F609" s="186"/>
      <c r="G609" s="178"/>
      <c r="H609" s="208"/>
      <c r="I609" s="208"/>
    </row>
    <row r="610" spans="1:9" s="106" customFormat="1" ht="16.5" customHeight="1">
      <c r="A610" s="235" t="s">
        <v>215</v>
      </c>
      <c r="B610" s="127"/>
      <c r="C610" s="205" t="s">
        <v>83</v>
      </c>
      <c r="D610" s="124" t="s">
        <v>91</v>
      </c>
      <c r="E610" s="201">
        <v>10000</v>
      </c>
      <c r="F610" s="211"/>
      <c r="G610" s="178"/>
      <c r="H610" s="111"/>
      <c r="I610" s="111"/>
    </row>
    <row r="611" spans="1:9" s="111" customFormat="1" ht="21" customHeight="1" hidden="1">
      <c r="A611" s="183"/>
      <c r="B611" s="223">
        <v>85415</v>
      </c>
      <c r="C611" s="203"/>
      <c r="D611" s="204" t="s">
        <v>312</v>
      </c>
      <c r="E611" s="185">
        <f>SUM(E612:E613)</f>
        <v>0</v>
      </c>
      <c r="F611" s="186"/>
      <c r="G611" s="178"/>
      <c r="H611" s="208"/>
      <c r="I611" s="208"/>
    </row>
    <row r="612" spans="1:9" s="106" customFormat="1" ht="16.5" customHeight="1" hidden="1">
      <c r="A612" s="169"/>
      <c r="B612" s="127"/>
      <c r="C612" s="205" t="s">
        <v>313</v>
      </c>
      <c r="D612" s="124" t="s">
        <v>314</v>
      </c>
      <c r="E612" s="201"/>
      <c r="F612" s="211"/>
      <c r="G612" s="178"/>
      <c r="H612" s="111"/>
      <c r="I612" s="111"/>
    </row>
    <row r="613" spans="1:9" s="106" customFormat="1" ht="16.5" customHeight="1" hidden="1">
      <c r="A613" s="169"/>
      <c r="B613" s="127"/>
      <c r="C613" s="206" t="s">
        <v>315</v>
      </c>
      <c r="D613" s="207" t="s">
        <v>316</v>
      </c>
      <c r="E613" s="201"/>
      <c r="F613" s="211"/>
      <c r="G613" s="178"/>
      <c r="H613" s="111"/>
      <c r="I613" s="111"/>
    </row>
    <row r="614" spans="1:9" s="208" customFormat="1" ht="20.25" customHeight="1">
      <c r="A614" s="227">
        <v>900</v>
      </c>
      <c r="B614" s="695" t="s">
        <v>317</v>
      </c>
      <c r="C614" s="696"/>
      <c r="D614" s="697"/>
      <c r="E614" s="228">
        <f>E618+E625+E634+E637+E615+E629</f>
        <v>507301</v>
      </c>
      <c r="F614" s="222"/>
      <c r="G614" s="230"/>
      <c r="H614" s="106"/>
      <c r="I614" s="106"/>
    </row>
    <row r="615" spans="1:7" s="111" customFormat="1" ht="16.5" customHeight="1" hidden="1">
      <c r="A615" s="269"/>
      <c r="B615" s="223">
        <v>90001</v>
      </c>
      <c r="C615" s="657" t="s">
        <v>71</v>
      </c>
      <c r="D615" s="658"/>
      <c r="E615" s="185"/>
      <c r="F615" s="186"/>
      <c r="G615" s="178"/>
    </row>
    <row r="616" spans="1:7" s="106" customFormat="1" ht="27" customHeight="1" hidden="1">
      <c r="A616" s="659" t="s">
        <v>179</v>
      </c>
      <c r="B616" s="660"/>
      <c r="C616" s="112">
        <v>6210</v>
      </c>
      <c r="D616" s="139" t="s">
        <v>211</v>
      </c>
      <c r="E616" s="114"/>
      <c r="F616" s="156"/>
      <c r="G616" s="178"/>
    </row>
    <row r="617" spans="1:7" ht="15.75" customHeight="1" hidden="1">
      <c r="A617" s="661"/>
      <c r="B617" s="662"/>
      <c r="C617" s="161"/>
      <c r="D617" s="149" t="s">
        <v>318</v>
      </c>
      <c r="E617" s="133"/>
      <c r="F617" s="186"/>
      <c r="G617" s="197"/>
    </row>
    <row r="618" spans="1:9" s="111" customFormat="1" ht="20.25" customHeight="1">
      <c r="A618" s="183"/>
      <c r="B618" s="223">
        <v>90002</v>
      </c>
      <c r="C618" s="657" t="s">
        <v>50</v>
      </c>
      <c r="D618" s="658"/>
      <c r="E618" s="185">
        <f>E620+E623</f>
        <v>16500</v>
      </c>
      <c r="F618" s="186"/>
      <c r="G618" s="178"/>
      <c r="H618" s="106"/>
      <c r="I618" s="106"/>
    </row>
    <row r="619" spans="1:7" s="106" customFormat="1" ht="13.5" customHeight="1" hidden="1">
      <c r="A619" s="169"/>
      <c r="B619" s="127"/>
      <c r="C619" s="205" t="s">
        <v>82</v>
      </c>
      <c r="D619" s="124" t="s">
        <v>90</v>
      </c>
      <c r="E619" s="201"/>
      <c r="F619" s="217"/>
      <c r="G619" s="178"/>
    </row>
    <row r="620" spans="1:7" s="106" customFormat="1" ht="18" customHeight="1">
      <c r="A620" s="687" t="s">
        <v>163</v>
      </c>
      <c r="B620" s="688"/>
      <c r="C620" s="200" t="s">
        <v>83</v>
      </c>
      <c r="D620" s="124" t="s">
        <v>91</v>
      </c>
      <c r="E620" s="520">
        <v>10500</v>
      </c>
      <c r="F620" s="526"/>
      <c r="G620" s="178"/>
    </row>
    <row r="621" spans="1:7" s="106" customFormat="1" ht="13.5" customHeight="1" hidden="1">
      <c r="A621" s="687"/>
      <c r="B621" s="688"/>
      <c r="C621" s="205" t="s">
        <v>120</v>
      </c>
      <c r="D621" s="124" t="s">
        <v>304</v>
      </c>
      <c r="E621" s="520"/>
      <c r="F621" s="526"/>
      <c r="G621" s="178"/>
    </row>
    <row r="622" spans="1:7" ht="15" customHeight="1">
      <c r="A622" s="689"/>
      <c r="B622" s="690"/>
      <c r="C622" s="668" t="s">
        <v>535</v>
      </c>
      <c r="D622" s="668"/>
      <c r="E622" s="482"/>
      <c r="F622" s="527"/>
      <c r="G622" s="197"/>
    </row>
    <row r="623" spans="1:7" s="106" customFormat="1" ht="22.5">
      <c r="A623" s="266"/>
      <c r="B623" s="177"/>
      <c r="C623" s="112">
        <v>6210</v>
      </c>
      <c r="D623" s="139" t="s">
        <v>211</v>
      </c>
      <c r="E623" s="509">
        <f>E624</f>
        <v>6000</v>
      </c>
      <c r="F623" s="115"/>
      <c r="G623" s="178"/>
    </row>
    <row r="624" spans="1:7" ht="16.5" customHeight="1">
      <c r="A624" s="218" t="s">
        <v>179</v>
      </c>
      <c r="B624" s="236"/>
      <c r="C624" s="161"/>
      <c r="D624" s="149" t="s">
        <v>570</v>
      </c>
      <c r="E624" s="133">
        <v>6000</v>
      </c>
      <c r="F624" s="186"/>
      <c r="G624" s="197"/>
    </row>
    <row r="625" spans="1:7" s="111" customFormat="1" ht="21.75" customHeight="1">
      <c r="A625" s="183"/>
      <c r="B625" s="223">
        <v>90005</v>
      </c>
      <c r="C625" s="657" t="s">
        <v>51</v>
      </c>
      <c r="D625" s="658"/>
      <c r="E625" s="185">
        <f>E626+E628</f>
        <v>150000</v>
      </c>
      <c r="F625" s="186"/>
      <c r="G625" s="178"/>
    </row>
    <row r="626" spans="1:7" s="106" customFormat="1" ht="16.5" customHeight="1">
      <c r="A626" s="218" t="s">
        <v>163</v>
      </c>
      <c r="B626" s="162"/>
      <c r="C626" s="200" t="s">
        <v>101</v>
      </c>
      <c r="D626" s="124" t="s">
        <v>102</v>
      </c>
      <c r="E626" s="201">
        <v>1500</v>
      </c>
      <c r="F626" s="217"/>
      <c r="G626" s="178"/>
    </row>
    <row r="627" spans="1:7" s="106" customFormat="1" ht="21" customHeight="1">
      <c r="A627" s="691" t="s">
        <v>536</v>
      </c>
      <c r="B627" s="692"/>
      <c r="C627" s="793" t="s">
        <v>319</v>
      </c>
      <c r="D627" s="683"/>
      <c r="E627" s="237"/>
      <c r="F627" s="217"/>
      <c r="G627" s="178"/>
    </row>
    <row r="628" spans="1:7" s="106" customFormat="1" ht="16.5" customHeight="1">
      <c r="A628" s="693"/>
      <c r="B628" s="694"/>
      <c r="C628" s="200" t="s">
        <v>93</v>
      </c>
      <c r="D628" s="225" t="s">
        <v>95</v>
      </c>
      <c r="E628" s="114">
        <v>148500</v>
      </c>
      <c r="F628" s="156"/>
      <c r="G628" s="178"/>
    </row>
    <row r="629" spans="1:7" s="111" customFormat="1" ht="23.25" customHeight="1">
      <c r="A629" s="183"/>
      <c r="B629" s="223">
        <v>90008</v>
      </c>
      <c r="C629" s="657" t="s">
        <v>320</v>
      </c>
      <c r="D629" s="658"/>
      <c r="E629" s="185">
        <f>SUM(E630:E632)</f>
        <v>22660</v>
      </c>
      <c r="F629" s="186"/>
      <c r="G629" s="178"/>
    </row>
    <row r="630" spans="1:7" s="106" customFormat="1" ht="16.5" customHeight="1">
      <c r="A630" s="183"/>
      <c r="B630" s="202"/>
      <c r="C630" s="200" t="s">
        <v>82</v>
      </c>
      <c r="D630" s="124" t="s">
        <v>90</v>
      </c>
      <c r="E630" s="201">
        <v>1800</v>
      </c>
      <c r="F630" s="211"/>
      <c r="G630" s="178"/>
    </row>
    <row r="631" spans="1:7" s="106" customFormat="1" ht="16.5" customHeight="1">
      <c r="A631" s="687" t="s">
        <v>163</v>
      </c>
      <c r="B631" s="688"/>
      <c r="C631" s="200" t="s">
        <v>83</v>
      </c>
      <c r="D631" s="124" t="s">
        <v>91</v>
      </c>
      <c r="E631" s="201">
        <v>5000</v>
      </c>
      <c r="F631" s="217"/>
      <c r="G631" s="178"/>
    </row>
    <row r="632" spans="1:7" s="106" customFormat="1" ht="16.5" customHeight="1">
      <c r="A632" s="687"/>
      <c r="B632" s="688"/>
      <c r="C632" s="200" t="s">
        <v>93</v>
      </c>
      <c r="D632" s="225" t="s">
        <v>95</v>
      </c>
      <c r="E632" s="114">
        <v>15860</v>
      </c>
      <c r="F632" s="156"/>
      <c r="G632" s="178"/>
    </row>
    <row r="633" spans="1:7" ht="15" customHeight="1">
      <c r="A633" s="689"/>
      <c r="B633" s="690"/>
      <c r="C633" s="161"/>
      <c r="D633" s="149" t="s">
        <v>321</v>
      </c>
      <c r="E633" s="133"/>
      <c r="F633" s="159"/>
      <c r="G633" s="197"/>
    </row>
    <row r="634" spans="1:9" s="111" customFormat="1" ht="18.75" customHeight="1">
      <c r="A634" s="183"/>
      <c r="B634" s="223">
        <v>90015</v>
      </c>
      <c r="C634" s="670" t="s">
        <v>52</v>
      </c>
      <c r="D634" s="658"/>
      <c r="E634" s="185">
        <f>SUM(E635:E636)</f>
        <v>250000</v>
      </c>
      <c r="F634" s="186"/>
      <c r="G634" s="178"/>
      <c r="H634" s="106"/>
      <c r="I634" s="106"/>
    </row>
    <row r="635" spans="1:9" s="106" customFormat="1" ht="16.5" customHeight="1">
      <c r="A635" s="687" t="s">
        <v>454</v>
      </c>
      <c r="B635" s="770"/>
      <c r="C635" s="200" t="s">
        <v>98</v>
      </c>
      <c r="D635" s="124" t="s">
        <v>100</v>
      </c>
      <c r="E635" s="201">
        <f>42000+8000</f>
        <v>50000</v>
      </c>
      <c r="F635" s="186"/>
      <c r="G635" s="178"/>
      <c r="H635" s="111"/>
      <c r="I635" s="111"/>
    </row>
    <row r="636" spans="1:7" s="106" customFormat="1" ht="16.5" customHeight="1">
      <c r="A636" s="687"/>
      <c r="B636" s="770"/>
      <c r="C636" s="200" t="s">
        <v>83</v>
      </c>
      <c r="D636" s="124" t="s">
        <v>91</v>
      </c>
      <c r="E636" s="201">
        <f>180000+20000</f>
        <v>200000</v>
      </c>
      <c r="F636" s="217"/>
      <c r="G636" s="178"/>
    </row>
    <row r="637" spans="1:9" s="111" customFormat="1" ht="18.75" customHeight="1">
      <c r="A637" s="183"/>
      <c r="B637" s="223">
        <v>90095</v>
      </c>
      <c r="C637" s="670" t="s">
        <v>26</v>
      </c>
      <c r="D637" s="658"/>
      <c r="E637" s="185">
        <f>E639+E640+E641</f>
        <v>68141</v>
      </c>
      <c r="F637" s="186"/>
      <c r="G637" s="178"/>
      <c r="H637" s="106"/>
      <c r="I637" s="106"/>
    </row>
    <row r="638" spans="1:7" ht="16.5" customHeight="1">
      <c r="A638" s="659" t="s">
        <v>454</v>
      </c>
      <c r="B638" s="660"/>
      <c r="C638" s="161"/>
      <c r="D638" s="149" t="s">
        <v>322</v>
      </c>
      <c r="E638" s="133"/>
      <c r="F638" s="159"/>
      <c r="G638" s="197"/>
    </row>
    <row r="639" spans="1:7" s="106" customFormat="1" ht="16.5" customHeight="1">
      <c r="A639" s="659"/>
      <c r="B639" s="660"/>
      <c r="C639" s="200" t="s">
        <v>82</v>
      </c>
      <c r="D639" s="124" t="s">
        <v>90</v>
      </c>
      <c r="E639" s="201">
        <f>100+1000</f>
        <v>1100</v>
      </c>
      <c r="F639" s="211"/>
      <c r="G639" s="178"/>
    </row>
    <row r="640" spans="1:7" s="106" customFormat="1" ht="16.5" customHeight="1">
      <c r="A640" s="659"/>
      <c r="B640" s="660"/>
      <c r="C640" s="232" t="s">
        <v>83</v>
      </c>
      <c r="D640" s="124" t="s">
        <v>91</v>
      </c>
      <c r="E640" s="201">
        <v>7041</v>
      </c>
      <c r="F640" s="211"/>
      <c r="G640" s="178"/>
    </row>
    <row r="641" spans="1:7" s="106" customFormat="1" ht="33.75">
      <c r="A641" s="659"/>
      <c r="B641" s="660"/>
      <c r="C641" s="416">
        <v>6650</v>
      </c>
      <c r="D641" s="417" t="s">
        <v>473</v>
      </c>
      <c r="E641" s="114">
        <v>60000</v>
      </c>
      <c r="F641" s="156"/>
      <c r="G641" s="178"/>
    </row>
    <row r="642" spans="1:7" ht="22.5">
      <c r="A642" s="661"/>
      <c r="B642" s="662"/>
      <c r="C642" s="161"/>
      <c r="D642" s="423" t="s">
        <v>2</v>
      </c>
      <c r="E642" s="133"/>
      <c r="F642" s="159"/>
      <c r="G642" s="197"/>
    </row>
    <row r="643" spans="1:9" s="208" customFormat="1" ht="20.25" customHeight="1">
      <c r="A643" s="227">
        <v>921</v>
      </c>
      <c r="B643" s="695" t="s">
        <v>323</v>
      </c>
      <c r="C643" s="696"/>
      <c r="D643" s="697"/>
      <c r="E643" s="228">
        <f>E644+E658+E667+E669</f>
        <v>863800</v>
      </c>
      <c r="F643" s="222"/>
      <c r="G643" s="230"/>
      <c r="H643" s="106"/>
      <c r="I643" s="106"/>
    </row>
    <row r="644" spans="1:7" s="111" customFormat="1" ht="17.25" customHeight="1">
      <c r="A644" s="183"/>
      <c r="B644" s="223">
        <v>92109</v>
      </c>
      <c r="C644" s="657" t="s">
        <v>53</v>
      </c>
      <c r="D644" s="658"/>
      <c r="E644" s="185">
        <f>E646+E647+E648+E656</f>
        <v>211800</v>
      </c>
      <c r="F644" s="186"/>
      <c r="G644" s="178"/>
    </row>
    <row r="645" spans="1:7" ht="14.25" customHeight="1">
      <c r="A645" s="659" t="s">
        <v>215</v>
      </c>
      <c r="B645" s="660"/>
      <c r="C645" s="161"/>
      <c r="D645" s="149" t="s">
        <v>324</v>
      </c>
      <c r="E645" s="133"/>
      <c r="F645" s="159"/>
      <c r="G645" s="197"/>
    </row>
    <row r="646" spans="1:7" s="106" customFormat="1" ht="20.25" customHeight="1">
      <c r="A646" s="659"/>
      <c r="B646" s="660"/>
      <c r="C646" s="200" t="s">
        <v>154</v>
      </c>
      <c r="D646" s="124" t="s">
        <v>325</v>
      </c>
      <c r="E646" s="201">
        <v>151300</v>
      </c>
      <c r="F646" s="211"/>
      <c r="G646" s="178"/>
    </row>
    <row r="647" spans="1:7" s="106" customFormat="1" ht="34.5" customHeight="1">
      <c r="A647" s="661"/>
      <c r="B647" s="662"/>
      <c r="C647" s="200" t="s">
        <v>571</v>
      </c>
      <c r="D647" s="124" t="s">
        <v>572</v>
      </c>
      <c r="E647" s="520">
        <v>1500</v>
      </c>
      <c r="F647" s="525"/>
      <c r="G647" s="178"/>
    </row>
    <row r="648" spans="1:9" s="106" customFormat="1" ht="16.5" customHeight="1">
      <c r="A648" s="484"/>
      <c r="B648" s="485"/>
      <c r="C648" s="200" t="s">
        <v>93</v>
      </c>
      <c r="D648" s="124" t="s">
        <v>95</v>
      </c>
      <c r="E648" s="520">
        <f>SUM(E649:E652)</f>
        <v>49000</v>
      </c>
      <c r="F648" s="525"/>
      <c r="G648" s="178"/>
      <c r="H648" s="111"/>
      <c r="I648" s="111"/>
    </row>
    <row r="649" spans="1:7" ht="18" customHeight="1">
      <c r="A649" s="691" t="s">
        <v>5</v>
      </c>
      <c r="B649" s="692"/>
      <c r="C649" s="650" t="s">
        <v>327</v>
      </c>
      <c r="D649" s="650"/>
      <c r="E649" s="508">
        <v>15000</v>
      </c>
      <c r="F649" s="140"/>
      <c r="G649" s="197"/>
    </row>
    <row r="650" spans="1:7" ht="18" customHeight="1">
      <c r="A650" s="693"/>
      <c r="B650" s="694"/>
      <c r="C650" s="650" t="s">
        <v>4</v>
      </c>
      <c r="D650" s="650"/>
      <c r="E650" s="133">
        <v>30000</v>
      </c>
      <c r="F650" s="159"/>
      <c r="G650" s="197"/>
    </row>
    <row r="651" spans="1:7" ht="18" customHeight="1">
      <c r="A651" s="693"/>
      <c r="B651" s="694"/>
      <c r="C651" s="650" t="s">
        <v>562</v>
      </c>
      <c r="D651" s="650"/>
      <c r="E651" s="133">
        <v>2000</v>
      </c>
      <c r="F651" s="159"/>
      <c r="G651" s="197"/>
    </row>
    <row r="652" spans="1:7" ht="18" customHeight="1">
      <c r="A652" s="705"/>
      <c r="B652" s="706"/>
      <c r="C652" s="650" t="s">
        <v>563</v>
      </c>
      <c r="D652" s="650"/>
      <c r="E652" s="133">
        <v>2000</v>
      </c>
      <c r="F652" s="541"/>
      <c r="G652" s="197"/>
    </row>
    <row r="653" spans="5:6" ht="11.25" customHeight="1">
      <c r="E653" s="123"/>
      <c r="F653" s="123"/>
    </row>
    <row r="654" spans="1:7" s="101" customFormat="1" ht="15.75" customHeight="1">
      <c r="A654" s="510" t="s">
        <v>12</v>
      </c>
      <c r="B654" s="510" t="s">
        <v>159</v>
      </c>
      <c r="C654" s="510" t="s">
        <v>57</v>
      </c>
      <c r="D654" s="511" t="s">
        <v>74</v>
      </c>
      <c r="E654" s="651" t="s">
        <v>453</v>
      </c>
      <c r="F654" s="653" t="s">
        <v>161</v>
      </c>
      <c r="G654" s="100"/>
    </row>
    <row r="655" spans="1:6" ht="11.25">
      <c r="A655" s="512"/>
      <c r="B655" s="512"/>
      <c r="C655" s="512"/>
      <c r="D655" s="513"/>
      <c r="E655" s="652"/>
      <c r="F655" s="654"/>
    </row>
    <row r="656" spans="1:7" s="106" customFormat="1" ht="33.75">
      <c r="A656" s="771" t="s">
        <v>215</v>
      </c>
      <c r="B656" s="772"/>
      <c r="C656" s="424" t="s">
        <v>474</v>
      </c>
      <c r="D656" s="417" t="s">
        <v>475</v>
      </c>
      <c r="E656" s="201">
        <v>10000</v>
      </c>
      <c r="F656" s="217"/>
      <c r="G656" s="178"/>
    </row>
    <row r="657" spans="1:7" ht="14.25" customHeight="1">
      <c r="A657" s="259"/>
      <c r="B657" s="262"/>
      <c r="C657" s="161"/>
      <c r="D657" s="149" t="s">
        <v>3</v>
      </c>
      <c r="E657" s="133"/>
      <c r="F657" s="159"/>
      <c r="G657" s="197"/>
    </row>
    <row r="658" spans="1:9" s="111" customFormat="1" ht="16.5" customHeight="1">
      <c r="A658" s="183"/>
      <c r="B658" s="223">
        <v>92116</v>
      </c>
      <c r="C658" s="657" t="s">
        <v>328</v>
      </c>
      <c r="D658" s="658"/>
      <c r="E658" s="185">
        <f>SUM(E660:E666)</f>
        <v>602000</v>
      </c>
      <c r="F658" s="186"/>
      <c r="G658" s="178"/>
      <c r="H658" s="208"/>
      <c r="I658" s="208"/>
    </row>
    <row r="659" spans="1:7" ht="10.5" customHeight="1">
      <c r="A659" s="687" t="s">
        <v>215</v>
      </c>
      <c r="B659" s="688"/>
      <c r="C659" s="161"/>
      <c r="D659" s="149" t="s">
        <v>329</v>
      </c>
      <c r="E659" s="133"/>
      <c r="F659" s="159"/>
      <c r="G659" s="197"/>
    </row>
    <row r="660" spans="1:9" s="106" customFormat="1" ht="20.25" customHeight="1">
      <c r="A660" s="689"/>
      <c r="B660" s="690"/>
      <c r="C660" s="200" t="s">
        <v>154</v>
      </c>
      <c r="D660" s="124" t="s">
        <v>325</v>
      </c>
      <c r="E660" s="201">
        <v>196000</v>
      </c>
      <c r="F660" s="211"/>
      <c r="G660" s="178"/>
      <c r="H660" s="111"/>
      <c r="I660" s="111"/>
    </row>
    <row r="661" spans="1:9" s="106" customFormat="1" ht="16.5" customHeight="1" hidden="1">
      <c r="A661" s="549" t="s">
        <v>291</v>
      </c>
      <c r="B661" s="238"/>
      <c r="C661" s="170"/>
      <c r="D661" s="234" t="s">
        <v>326</v>
      </c>
      <c r="E661" s="130"/>
      <c r="F661" s="211"/>
      <c r="G661" s="178"/>
      <c r="H661" s="111"/>
      <c r="I661" s="111"/>
    </row>
    <row r="662" spans="1:9" s="106" customFormat="1" ht="16.5" customHeight="1" hidden="1">
      <c r="A662" s="218"/>
      <c r="B662" s="236"/>
      <c r="C662" s="200" t="s">
        <v>93</v>
      </c>
      <c r="D662" s="124" t="s">
        <v>95</v>
      </c>
      <c r="E662" s="201"/>
      <c r="F662" s="211"/>
      <c r="G662" s="178"/>
      <c r="H662" s="111"/>
      <c r="I662" s="111"/>
    </row>
    <row r="663" spans="1:9" s="106" customFormat="1" ht="22.5">
      <c r="A663" s="691" t="s">
        <v>5</v>
      </c>
      <c r="B663" s="692"/>
      <c r="C663" s="170"/>
      <c r="D663" s="128" t="s">
        <v>6</v>
      </c>
      <c r="E663" s="130" t="s">
        <v>7</v>
      </c>
      <c r="F663" s="211"/>
      <c r="G663" s="178"/>
      <c r="H663" s="111"/>
      <c r="I663" s="111"/>
    </row>
    <row r="664" spans="1:9" s="106" customFormat="1" ht="16.5" customHeight="1">
      <c r="A664" s="693"/>
      <c r="B664" s="694"/>
      <c r="C664" s="200" t="s">
        <v>93</v>
      </c>
      <c r="D664" s="124" t="s">
        <v>95</v>
      </c>
      <c r="E664" s="201">
        <v>20000</v>
      </c>
      <c r="F664" s="211"/>
      <c r="G664" s="178"/>
      <c r="H664" s="111"/>
      <c r="I664" s="111"/>
    </row>
    <row r="665" spans="1:9" s="106" customFormat="1" ht="16.5" customHeight="1">
      <c r="A665" s="693"/>
      <c r="B665" s="694"/>
      <c r="C665" s="200" t="s">
        <v>94</v>
      </c>
      <c r="D665" s="124" t="s">
        <v>95</v>
      </c>
      <c r="E665" s="201">
        <v>304000</v>
      </c>
      <c r="F665" s="211"/>
      <c r="G665" s="178"/>
      <c r="H665" s="111"/>
      <c r="I665" s="111"/>
    </row>
    <row r="666" spans="1:7" s="106" customFormat="1" ht="16.5" customHeight="1">
      <c r="A666" s="705"/>
      <c r="B666" s="706"/>
      <c r="C666" s="200" t="s">
        <v>121</v>
      </c>
      <c r="D666" s="139" t="s">
        <v>95</v>
      </c>
      <c r="E666" s="201">
        <f>102000-E664</f>
        <v>82000</v>
      </c>
      <c r="F666" s="217"/>
      <c r="G666" s="178"/>
    </row>
    <row r="667" spans="1:9" s="111" customFormat="1" ht="21.75" customHeight="1">
      <c r="A667" s="183"/>
      <c r="B667" s="184">
        <v>92120</v>
      </c>
      <c r="C667" s="657" t="s">
        <v>156</v>
      </c>
      <c r="D667" s="658"/>
      <c r="E667" s="185">
        <f>E668</f>
        <v>25000</v>
      </c>
      <c r="F667" s="186"/>
      <c r="G667" s="178"/>
      <c r="H667" s="208"/>
      <c r="I667" s="208"/>
    </row>
    <row r="668" spans="1:9" s="106" customFormat="1" ht="33.75">
      <c r="A668" s="689" t="s">
        <v>252</v>
      </c>
      <c r="B668" s="718"/>
      <c r="C668" s="232" t="s">
        <v>330</v>
      </c>
      <c r="D668" s="207" t="s">
        <v>331</v>
      </c>
      <c r="E668" s="201">
        <v>25000</v>
      </c>
      <c r="F668" s="211"/>
      <c r="G668" s="178"/>
      <c r="H668" s="111"/>
      <c r="I668" s="111"/>
    </row>
    <row r="669" spans="1:9" s="111" customFormat="1" ht="21.75" customHeight="1">
      <c r="A669" s="183"/>
      <c r="B669" s="184">
        <v>92195</v>
      </c>
      <c r="C669" s="657" t="s">
        <v>26</v>
      </c>
      <c r="D669" s="658"/>
      <c r="E669" s="185">
        <f>SUM(E670:E671)</f>
        <v>25000</v>
      </c>
      <c r="F669" s="186"/>
      <c r="G669" s="178"/>
      <c r="H669" s="208"/>
      <c r="I669" s="208"/>
    </row>
    <row r="670" spans="1:9" s="106" customFormat="1" ht="17.25" customHeight="1">
      <c r="A670" s="687" t="s">
        <v>199</v>
      </c>
      <c r="B670" s="688"/>
      <c r="C670" s="200" t="s">
        <v>82</v>
      </c>
      <c r="D670" s="124" t="s">
        <v>90</v>
      </c>
      <c r="E670" s="201">
        <v>2000</v>
      </c>
      <c r="F670" s="211"/>
      <c r="G670" s="178"/>
      <c r="H670" s="111"/>
      <c r="I670" s="111"/>
    </row>
    <row r="671" spans="1:9" s="106" customFormat="1" ht="18" customHeight="1">
      <c r="A671" s="687"/>
      <c r="B671" s="688"/>
      <c r="C671" s="200" t="s">
        <v>83</v>
      </c>
      <c r="D671" s="124" t="s">
        <v>91</v>
      </c>
      <c r="E671" s="201">
        <v>23000</v>
      </c>
      <c r="F671" s="211"/>
      <c r="G671" s="178"/>
      <c r="H671" s="111"/>
      <c r="I671" s="111"/>
    </row>
    <row r="672" spans="1:7" ht="14.25" customHeight="1">
      <c r="A672" s="689"/>
      <c r="B672" s="690"/>
      <c r="C672" s="161"/>
      <c r="D672" s="149" t="s">
        <v>8</v>
      </c>
      <c r="E672" s="133"/>
      <c r="F672" s="159"/>
      <c r="G672" s="197"/>
    </row>
    <row r="673" spans="1:9" s="208" customFormat="1" ht="19.5" customHeight="1">
      <c r="A673" s="227">
        <v>926</v>
      </c>
      <c r="B673" s="702" t="s">
        <v>332</v>
      </c>
      <c r="C673" s="702"/>
      <c r="D673" s="702"/>
      <c r="E673" s="228">
        <f>E687+E674</f>
        <v>573500</v>
      </c>
      <c r="F673" s="222"/>
      <c r="G673" s="230"/>
      <c r="H673" s="106"/>
      <c r="I673" s="106"/>
    </row>
    <row r="674" spans="1:9" s="111" customFormat="1" ht="16.5" customHeight="1">
      <c r="A674" s="183"/>
      <c r="B674" s="223">
        <v>92601</v>
      </c>
      <c r="C674" s="703" t="s">
        <v>333</v>
      </c>
      <c r="D674" s="704"/>
      <c r="E674" s="519">
        <f>E679+E684</f>
        <v>454000</v>
      </c>
      <c r="F674" s="524"/>
      <c r="G674" s="178"/>
      <c r="H674" s="106"/>
      <c r="I674" s="106"/>
    </row>
    <row r="675" spans="1:7" s="106" customFormat="1" ht="16.5" customHeight="1" hidden="1">
      <c r="A675" s="691" t="s">
        <v>5</v>
      </c>
      <c r="B675" s="692"/>
      <c r="C675" s="200" t="s">
        <v>82</v>
      </c>
      <c r="D675" s="124" t="s">
        <v>90</v>
      </c>
      <c r="E675" s="520"/>
      <c r="F675" s="525"/>
      <c r="G675" s="178"/>
    </row>
    <row r="676" spans="1:6" ht="16.5" customHeight="1" hidden="1">
      <c r="A676" s="693"/>
      <c r="B676" s="694"/>
      <c r="C676" s="123"/>
      <c r="D676" s="123"/>
      <c r="E676" s="123"/>
      <c r="F676" s="131"/>
    </row>
    <row r="677" spans="1:7" s="101" customFormat="1" ht="15.75" customHeight="1" hidden="1">
      <c r="A677" s="693"/>
      <c r="B677" s="694"/>
      <c r="C677" s="728" t="s">
        <v>57</v>
      </c>
      <c r="D677" s="730" t="s">
        <v>74</v>
      </c>
      <c r="E677" s="672" t="s">
        <v>160</v>
      </c>
      <c r="F677" s="701" t="s">
        <v>161</v>
      </c>
      <c r="G677" s="100"/>
    </row>
    <row r="678" spans="1:6" ht="11.25" customHeight="1" hidden="1">
      <c r="A678" s="693"/>
      <c r="B678" s="694"/>
      <c r="C678" s="729"/>
      <c r="D678" s="731"/>
      <c r="E678" s="673"/>
      <c r="F678" s="701"/>
    </row>
    <row r="679" spans="1:7" s="106" customFormat="1" ht="16.5" customHeight="1">
      <c r="A679" s="693"/>
      <c r="B679" s="694"/>
      <c r="C679" s="200" t="s">
        <v>93</v>
      </c>
      <c r="D679" s="124" t="s">
        <v>95</v>
      </c>
      <c r="E679" s="520">
        <f>SUM(E682:E683)</f>
        <v>439000</v>
      </c>
      <c r="F679" s="525"/>
      <c r="G679" s="178"/>
    </row>
    <row r="680" spans="1:9" s="106" customFormat="1" ht="19.5" customHeight="1" hidden="1">
      <c r="A680" s="693"/>
      <c r="B680" s="694"/>
      <c r="C680" s="707" t="s">
        <v>371</v>
      </c>
      <c r="D680" s="707"/>
      <c r="E680" s="521"/>
      <c r="F680" s="525"/>
      <c r="G680" s="178"/>
      <c r="H680" s="111"/>
      <c r="I680" s="111"/>
    </row>
    <row r="681" spans="1:9" s="106" customFormat="1" ht="23.25" customHeight="1" hidden="1">
      <c r="A681" s="693"/>
      <c r="B681" s="694"/>
      <c r="C681" s="170"/>
      <c r="D681" s="128" t="s">
        <v>334</v>
      </c>
      <c r="E681" s="521"/>
      <c r="F681" s="525"/>
      <c r="G681" s="178"/>
      <c r="H681" s="111"/>
      <c r="I681" s="111"/>
    </row>
    <row r="682" spans="1:9" s="106" customFormat="1" ht="22.5">
      <c r="A682" s="693"/>
      <c r="B682" s="694"/>
      <c r="C682" s="483"/>
      <c r="D682" s="468" t="s">
        <v>9</v>
      </c>
      <c r="E682" s="522">
        <v>404000</v>
      </c>
      <c r="F682" s="525"/>
      <c r="G682" s="178"/>
      <c r="H682" s="111"/>
      <c r="I682" s="111"/>
    </row>
    <row r="683" spans="1:9" s="106" customFormat="1" ht="15.75" customHeight="1">
      <c r="A683" s="705"/>
      <c r="B683" s="706"/>
      <c r="C683" s="239"/>
      <c r="D683" s="149" t="s">
        <v>10</v>
      </c>
      <c r="E683" s="508">
        <v>35000</v>
      </c>
      <c r="F683" s="525"/>
      <c r="G683" s="178"/>
      <c r="H683" s="111"/>
      <c r="I683" s="111"/>
    </row>
    <row r="684" spans="1:7" s="106" customFormat="1" ht="16.5" customHeight="1">
      <c r="A684" s="484"/>
      <c r="B684" s="485"/>
      <c r="C684" s="200" t="s">
        <v>120</v>
      </c>
      <c r="D684" s="124" t="s">
        <v>125</v>
      </c>
      <c r="E684" s="523">
        <f>E686</f>
        <v>15000</v>
      </c>
      <c r="F684" s="525"/>
      <c r="G684" s="178"/>
    </row>
    <row r="685" spans="1:7" s="106" customFormat="1" ht="16.5" customHeight="1" hidden="1">
      <c r="A685" s="484"/>
      <c r="B685" s="485"/>
      <c r="C685" s="200" t="s">
        <v>121</v>
      </c>
      <c r="D685" s="124" t="s">
        <v>95</v>
      </c>
      <c r="E685" s="520"/>
      <c r="F685" s="525"/>
      <c r="G685" s="178"/>
    </row>
    <row r="686" spans="1:9" s="106" customFormat="1" ht="23.25" customHeight="1">
      <c r="A686" s="486"/>
      <c r="B686" s="487"/>
      <c r="C686" s="239"/>
      <c r="D686" s="149" t="s">
        <v>561</v>
      </c>
      <c r="E686" s="508">
        <v>15000</v>
      </c>
      <c r="F686" s="525"/>
      <c r="G686" s="178"/>
      <c r="H686" s="111"/>
      <c r="I686" s="111"/>
    </row>
    <row r="687" spans="1:9" s="111" customFormat="1" ht="16.5" customHeight="1">
      <c r="A687" s="183"/>
      <c r="B687" s="223">
        <v>92605</v>
      </c>
      <c r="C687" s="703" t="s">
        <v>54</v>
      </c>
      <c r="D687" s="704"/>
      <c r="E687" s="519">
        <f>E689+E691+E692</f>
        <v>119500</v>
      </c>
      <c r="F687" s="524"/>
      <c r="G687" s="178"/>
      <c r="H687" s="106"/>
      <c r="I687" s="106"/>
    </row>
    <row r="688" spans="1:7" ht="14.25" customHeight="1">
      <c r="A688" s="648" t="s">
        <v>215</v>
      </c>
      <c r="B688" s="649"/>
      <c r="C688" s="161"/>
      <c r="D688" s="149" t="s">
        <v>335</v>
      </c>
      <c r="E688" s="508"/>
      <c r="F688" s="140"/>
      <c r="G688" s="197"/>
    </row>
    <row r="689" spans="1:7" s="106" customFormat="1" ht="23.25" customHeight="1">
      <c r="A689" s="648"/>
      <c r="B689" s="649"/>
      <c r="C689" s="200" t="s">
        <v>154</v>
      </c>
      <c r="D689" s="124" t="s">
        <v>325</v>
      </c>
      <c r="E689" s="520">
        <f>13000+15000</f>
        <v>28000</v>
      </c>
      <c r="F689" s="525"/>
      <c r="G689" s="178"/>
    </row>
    <row r="690" spans="1:7" ht="18" customHeight="1">
      <c r="A690" s="648"/>
      <c r="B690" s="649"/>
      <c r="C690" s="161"/>
      <c r="D690" s="149" t="s">
        <v>336</v>
      </c>
      <c r="E690" s="508"/>
      <c r="F690" s="140"/>
      <c r="G690" s="197"/>
    </row>
    <row r="691" spans="1:7" s="106" customFormat="1" ht="22.5">
      <c r="A691" s="648"/>
      <c r="B691" s="649"/>
      <c r="C691" s="232" t="s">
        <v>298</v>
      </c>
      <c r="D691" s="207" t="s">
        <v>337</v>
      </c>
      <c r="E691" s="520">
        <v>90000</v>
      </c>
      <c r="F691" s="525"/>
      <c r="G691" s="178"/>
    </row>
    <row r="692" spans="1:7" s="106" customFormat="1" ht="16.5" customHeight="1">
      <c r="A692" s="648"/>
      <c r="B692" s="649"/>
      <c r="C692" s="200" t="s">
        <v>83</v>
      </c>
      <c r="D692" s="124" t="s">
        <v>91</v>
      </c>
      <c r="E692" s="520">
        <v>1500</v>
      </c>
      <c r="F692" s="525"/>
      <c r="G692" s="178"/>
    </row>
    <row r="693" spans="1:7" ht="14.25" customHeight="1">
      <c r="A693" s="699"/>
      <c r="B693" s="700"/>
      <c r="C693" s="161"/>
      <c r="D693" s="149" t="s">
        <v>11</v>
      </c>
      <c r="E693" s="133"/>
      <c r="F693" s="159"/>
      <c r="G693" s="197"/>
    </row>
    <row r="694" spans="1:9" s="208" customFormat="1" ht="16.5" customHeight="1">
      <c r="A694" s="727" t="s">
        <v>338</v>
      </c>
      <c r="B694" s="727"/>
      <c r="C694" s="727"/>
      <c r="D694" s="727"/>
      <c r="E694" s="228">
        <f>E673+E643+E614+E606+E538+E511+E328+E323+E319+E305+E269+E265+E234+E148+E132+E110+E63+E50+E4</f>
        <v>19031506</v>
      </c>
      <c r="F694" s="228">
        <f>F673+F643+F614+F606+F538+F511+F328+F323+F319+F305+F269+F265+F234+F148+F132+F110+F63+F50+F4</f>
        <v>2003122</v>
      </c>
      <c r="G694" s="241"/>
      <c r="H694" s="106"/>
      <c r="I694" s="106"/>
    </row>
    <row r="695" spans="1:9" s="247" customFormat="1" ht="12" customHeight="1">
      <c r="A695" s="242"/>
      <c r="B695" s="242"/>
      <c r="C695" s="243"/>
      <c r="D695" s="244"/>
      <c r="E695" s="245"/>
      <c r="F695" s="245"/>
      <c r="G695" s="246"/>
      <c r="H695" s="99"/>
      <c r="I695" s="99"/>
    </row>
    <row r="696" spans="1:9" s="247" customFormat="1" ht="18" customHeight="1">
      <c r="A696" s="248" t="s">
        <v>339</v>
      </c>
      <c r="B696" s="242"/>
      <c r="C696" s="243"/>
      <c r="D696" s="244"/>
      <c r="F696" s="245"/>
      <c r="G696" s="246"/>
      <c r="H696" s="99"/>
      <c r="I696" s="99"/>
    </row>
    <row r="697" spans="1:9" s="247" customFormat="1" ht="15" customHeight="1" hidden="1">
      <c r="A697" s="248" t="s">
        <v>340</v>
      </c>
      <c r="B697" s="242"/>
      <c r="C697" s="243"/>
      <c r="D697" s="244"/>
      <c r="E697" s="245"/>
      <c r="F697" s="245"/>
      <c r="G697" s="246"/>
      <c r="H697" s="99"/>
      <c r="I697" s="99"/>
    </row>
    <row r="698" spans="1:9" s="247" customFormat="1" ht="11.25">
      <c r="A698" s="248" t="s">
        <v>341</v>
      </c>
      <c r="B698" s="242"/>
      <c r="C698" s="243"/>
      <c r="D698" s="244"/>
      <c r="E698" s="245"/>
      <c r="F698" s="245"/>
      <c r="G698" s="246"/>
      <c r="H698" s="99"/>
      <c r="I698" s="99"/>
    </row>
    <row r="699" spans="1:9" s="247" customFormat="1" ht="24" customHeight="1">
      <c r="A699" s="242"/>
      <c r="B699" s="242"/>
      <c r="C699" s="243"/>
      <c r="D699" s="244"/>
      <c r="E699" s="245"/>
      <c r="F699" s="245"/>
      <c r="G699" s="246"/>
      <c r="H699" s="99"/>
      <c r="I699" s="247" t="s">
        <v>343</v>
      </c>
    </row>
    <row r="700" spans="1:9" s="247" customFormat="1" ht="17.25" customHeight="1">
      <c r="A700" s="242"/>
      <c r="B700" s="242"/>
      <c r="C700" s="243"/>
      <c r="D700" s="244" t="s">
        <v>342</v>
      </c>
      <c r="E700" s="251">
        <f>12930+3020+'[1]szkoły_XI'!$Q$30+'[1]szkoły_XI'!$Q$5</f>
        <v>750914</v>
      </c>
      <c r="F700" s="245"/>
      <c r="G700" s="499"/>
      <c r="H700" s="500" t="s">
        <v>557</v>
      </c>
      <c r="I700" s="501">
        <f>1737000+17000+178000</f>
        <v>1932000</v>
      </c>
    </row>
    <row r="701" spans="1:9" ht="17.25" customHeight="1">
      <c r="A701" s="252"/>
      <c r="B701" s="252"/>
      <c r="C701" s="253"/>
      <c r="D701" s="254" t="s">
        <v>556</v>
      </c>
      <c r="E701" s="250">
        <f>'[1]szkoły_XI'!$R$5+'[1]szkoły_XI'!$R$30+'[1]szkoły_XI'!$G$48+12130+17240</f>
        <v>3010343</v>
      </c>
      <c r="F701" s="249"/>
      <c r="G701" s="499"/>
      <c r="H701" s="502" t="s">
        <v>558</v>
      </c>
      <c r="I701" s="501">
        <f>289000+135000+85000</f>
        <v>509000</v>
      </c>
    </row>
    <row r="702" spans="1:9" ht="17.25" customHeight="1">
      <c r="A702" s="252"/>
      <c r="B702" s="252"/>
      <c r="C702" s="253"/>
      <c r="D702" s="254" t="s">
        <v>343</v>
      </c>
      <c r="E702" s="250">
        <f>'[1]gops_XI'!$G$68</f>
        <v>3053278</v>
      </c>
      <c r="F702" s="250"/>
      <c r="G702" s="503"/>
      <c r="H702" s="502" t="s">
        <v>559</v>
      </c>
      <c r="I702" s="501">
        <f>18000+5000</f>
        <v>23000</v>
      </c>
    </row>
    <row r="703" spans="1:9" ht="17.25" customHeight="1">
      <c r="A703" s="252"/>
      <c r="B703" s="252"/>
      <c r="C703" s="253"/>
      <c r="D703" s="255"/>
      <c r="E703" s="245">
        <f>E4+E50+E63+E110+E132+E148+E234+E269+E305+E319+E323+E447+E471+E498+E500+E503+E511+E602+E596+E606+E614+E643+E673</f>
        <v>12216971</v>
      </c>
      <c r="F703" s="249"/>
      <c r="G703" s="504"/>
      <c r="H703" s="501" t="s">
        <v>560</v>
      </c>
      <c r="I703" s="501">
        <f>E702-I700-I701-I702</f>
        <v>589278</v>
      </c>
    </row>
    <row r="704" spans="1:9" ht="17.25" customHeight="1">
      <c r="A704" s="252"/>
      <c r="B704" s="252"/>
      <c r="C704" s="253"/>
      <c r="D704" s="255"/>
      <c r="E704" s="256">
        <f>SUM(E697:E703)</f>
        <v>19031506</v>
      </c>
      <c r="F704" s="249"/>
      <c r="G704" s="505"/>
      <c r="H704" s="506"/>
      <c r="I704" s="504"/>
    </row>
    <row r="705" spans="1:6" ht="17.25" customHeight="1">
      <c r="A705" s="252"/>
      <c r="B705" s="252"/>
      <c r="C705" s="253"/>
      <c r="D705" s="255"/>
      <c r="E705" s="250"/>
      <c r="F705" s="249"/>
    </row>
    <row r="706" spans="1:6" ht="17.25" customHeight="1">
      <c r="A706" s="252"/>
      <c r="B706" s="252"/>
      <c r="C706" s="253"/>
      <c r="D706" s="255"/>
      <c r="E706" s="250"/>
      <c r="F706" s="249"/>
    </row>
    <row r="707" spans="1:6" ht="17.25" customHeight="1">
      <c r="A707" s="252"/>
      <c r="B707" s="252"/>
      <c r="C707" s="253"/>
      <c r="D707" s="255"/>
      <c r="E707" s="250"/>
      <c r="F707" s="249"/>
    </row>
    <row r="708" spans="1:6" ht="11.25">
      <c r="A708" s="252"/>
      <c r="B708" s="252"/>
      <c r="C708" s="253"/>
      <c r="D708" s="255"/>
      <c r="E708" s="250"/>
      <c r="F708" s="249"/>
    </row>
    <row r="709" spans="1:6" ht="11.25">
      <c r="A709" s="252"/>
      <c r="B709" s="252"/>
      <c r="C709" s="253"/>
      <c r="D709" s="255"/>
      <c r="E709" s="250"/>
      <c r="F709" s="249"/>
    </row>
    <row r="710" spans="1:6" ht="11.25">
      <c r="A710" s="252"/>
      <c r="B710" s="252"/>
      <c r="C710" s="253"/>
      <c r="D710" s="255"/>
      <c r="E710" s="250"/>
      <c r="F710" s="249"/>
    </row>
    <row r="711" spans="1:6" ht="11.25">
      <c r="A711" s="252"/>
      <c r="B711" s="252"/>
      <c r="C711" s="253"/>
      <c r="D711" s="255"/>
      <c r="E711" s="250"/>
      <c r="F711" s="249"/>
    </row>
    <row r="712" spans="1:6" ht="11.25">
      <c r="A712" s="252"/>
      <c r="B712" s="252"/>
      <c r="C712" s="253"/>
      <c r="D712" s="255"/>
      <c r="E712" s="250"/>
      <c r="F712" s="249"/>
    </row>
    <row r="713" spans="1:6" ht="11.25">
      <c r="A713" s="252"/>
      <c r="B713" s="252"/>
      <c r="C713" s="253"/>
      <c r="D713" s="255"/>
      <c r="E713" s="250"/>
      <c r="F713" s="249"/>
    </row>
    <row r="714" spans="1:6" ht="11.25">
      <c r="A714" s="252"/>
      <c r="B714" s="252"/>
      <c r="C714" s="253"/>
      <c r="D714" s="255"/>
      <c r="E714" s="250"/>
      <c r="F714" s="249"/>
    </row>
    <row r="715" spans="1:6" ht="11.25">
      <c r="A715" s="252"/>
      <c r="B715" s="252"/>
      <c r="C715" s="253"/>
      <c r="D715" s="255"/>
      <c r="E715" s="250"/>
      <c r="F715" s="249"/>
    </row>
    <row r="716" spans="1:6" ht="11.25">
      <c r="A716" s="252"/>
      <c r="B716" s="252"/>
      <c r="C716" s="253"/>
      <c r="D716" s="255"/>
      <c r="E716" s="250"/>
      <c r="F716" s="249"/>
    </row>
    <row r="717" spans="1:6" ht="11.25">
      <c r="A717" s="252"/>
      <c r="B717" s="252"/>
      <c r="C717" s="253"/>
      <c r="D717" s="255"/>
      <c r="E717" s="250"/>
      <c r="F717" s="249"/>
    </row>
    <row r="718" spans="1:6" ht="11.25">
      <c r="A718" s="252"/>
      <c r="B718" s="252"/>
      <c r="C718" s="253"/>
      <c r="D718" s="255"/>
      <c r="E718" s="250"/>
      <c r="F718" s="249"/>
    </row>
    <row r="719" spans="1:6" ht="11.25">
      <c r="A719" s="252"/>
      <c r="B719" s="252"/>
      <c r="C719" s="253"/>
      <c r="D719" s="255"/>
      <c r="E719" s="250"/>
      <c r="F719" s="249"/>
    </row>
    <row r="720" spans="1:6" ht="11.25">
      <c r="A720" s="252"/>
      <c r="B720" s="252"/>
      <c r="C720" s="253"/>
      <c r="D720" s="255"/>
      <c r="E720" s="250"/>
      <c r="F720" s="249"/>
    </row>
    <row r="721" spans="1:6" ht="11.25">
      <c r="A721" s="252"/>
      <c r="B721" s="252"/>
      <c r="C721" s="253"/>
      <c r="D721" s="255"/>
      <c r="E721" s="250"/>
      <c r="F721" s="249"/>
    </row>
    <row r="722" spans="1:6" ht="11.25">
      <c r="A722" s="252"/>
      <c r="B722" s="252"/>
      <c r="C722" s="253"/>
      <c r="D722" s="255"/>
      <c r="E722" s="250"/>
      <c r="F722" s="249"/>
    </row>
    <row r="723" spans="1:6" ht="11.25">
      <c r="A723" s="252"/>
      <c r="B723" s="252"/>
      <c r="C723" s="253"/>
      <c r="D723" s="255"/>
      <c r="E723" s="250"/>
      <c r="F723" s="249"/>
    </row>
    <row r="724" spans="1:6" ht="11.25">
      <c r="A724" s="252"/>
      <c r="B724" s="252"/>
      <c r="C724" s="253"/>
      <c r="D724" s="255"/>
      <c r="E724" s="250"/>
      <c r="F724" s="249"/>
    </row>
    <row r="725" spans="1:6" ht="11.25">
      <c r="A725" s="252"/>
      <c r="B725" s="252"/>
      <c r="C725" s="253"/>
      <c r="D725" s="255"/>
      <c r="E725" s="250"/>
      <c r="F725" s="249"/>
    </row>
    <row r="726" spans="1:6" ht="11.25">
      <c r="A726" s="252"/>
      <c r="B726" s="252"/>
      <c r="C726" s="253"/>
      <c r="D726" s="255"/>
      <c r="E726" s="250"/>
      <c r="F726" s="249"/>
    </row>
    <row r="727" spans="1:6" ht="11.25">
      <c r="A727" s="252"/>
      <c r="B727" s="252"/>
      <c r="C727" s="253"/>
      <c r="D727" s="255"/>
      <c r="E727" s="250"/>
      <c r="F727" s="249"/>
    </row>
    <row r="728" spans="1:6" ht="11.25">
      <c r="A728" s="252"/>
      <c r="B728" s="252"/>
      <c r="C728" s="253"/>
      <c r="D728" s="255"/>
      <c r="E728" s="250"/>
      <c r="F728" s="249"/>
    </row>
    <row r="729" spans="1:6" ht="11.25">
      <c r="A729" s="252"/>
      <c r="B729" s="252"/>
      <c r="C729" s="253"/>
      <c r="D729" s="255"/>
      <c r="E729" s="250"/>
      <c r="F729" s="249"/>
    </row>
    <row r="730" spans="1:6" ht="11.25">
      <c r="A730" s="252"/>
      <c r="B730" s="252"/>
      <c r="C730" s="253"/>
      <c r="D730" s="255"/>
      <c r="E730" s="250"/>
      <c r="F730" s="249"/>
    </row>
    <row r="731" spans="1:6" ht="11.25">
      <c r="A731" s="252"/>
      <c r="B731" s="252"/>
      <c r="C731" s="253"/>
      <c r="D731" s="255"/>
      <c r="E731" s="250"/>
      <c r="F731" s="249"/>
    </row>
    <row r="732" spans="1:6" ht="11.25">
      <c r="A732" s="252"/>
      <c r="B732" s="252"/>
      <c r="C732" s="253"/>
      <c r="D732" s="255"/>
      <c r="E732" s="250"/>
      <c r="F732" s="249"/>
    </row>
    <row r="733" spans="1:6" ht="11.25">
      <c r="A733" s="252"/>
      <c r="B733" s="252"/>
      <c r="C733" s="253"/>
      <c r="D733" s="255"/>
      <c r="E733" s="250"/>
      <c r="F733" s="249"/>
    </row>
    <row r="734" spans="1:6" ht="11.25">
      <c r="A734" s="252"/>
      <c r="B734" s="252"/>
      <c r="C734" s="253"/>
      <c r="D734" s="255"/>
      <c r="E734" s="250"/>
      <c r="F734" s="249"/>
    </row>
    <row r="735" spans="1:6" ht="11.25">
      <c r="A735" s="252"/>
      <c r="B735" s="252"/>
      <c r="C735" s="253"/>
      <c r="D735" s="255"/>
      <c r="E735" s="250"/>
      <c r="F735" s="249"/>
    </row>
    <row r="736" spans="1:6" ht="11.25">
      <c r="A736" s="252"/>
      <c r="B736" s="252"/>
      <c r="C736" s="253"/>
      <c r="D736" s="255"/>
      <c r="E736" s="250"/>
      <c r="F736" s="249"/>
    </row>
    <row r="737" spans="1:6" ht="11.25">
      <c r="A737" s="252"/>
      <c r="B737" s="252"/>
      <c r="C737" s="253"/>
      <c r="D737" s="255"/>
      <c r="E737" s="250"/>
      <c r="F737" s="249"/>
    </row>
    <row r="738" spans="1:6" ht="11.25">
      <c r="A738" s="252"/>
      <c r="B738" s="252"/>
      <c r="C738" s="253"/>
      <c r="D738" s="255"/>
      <c r="E738" s="250"/>
      <c r="F738" s="249"/>
    </row>
    <row r="739" spans="1:6" ht="11.25">
      <c r="A739" s="252"/>
      <c r="B739" s="252"/>
      <c r="C739" s="253"/>
      <c r="D739" s="255"/>
      <c r="E739" s="250"/>
      <c r="F739" s="249"/>
    </row>
    <row r="740" spans="1:6" ht="11.25">
      <c r="A740" s="252"/>
      <c r="B740" s="252"/>
      <c r="C740" s="253"/>
      <c r="D740" s="255"/>
      <c r="E740" s="250"/>
      <c r="F740" s="249"/>
    </row>
    <row r="741" spans="1:6" ht="11.25">
      <c r="A741" s="252"/>
      <c r="B741" s="252"/>
      <c r="C741" s="253"/>
      <c r="D741" s="255"/>
      <c r="E741" s="250"/>
      <c r="F741" s="249"/>
    </row>
    <row r="742" spans="1:6" ht="11.25">
      <c r="A742" s="252"/>
      <c r="B742" s="252"/>
      <c r="C742" s="253"/>
      <c r="D742" s="255"/>
      <c r="E742" s="250"/>
      <c r="F742" s="249"/>
    </row>
    <row r="743" spans="1:6" ht="11.25">
      <c r="A743" s="252"/>
      <c r="B743" s="252"/>
      <c r="C743" s="253"/>
      <c r="D743" s="255"/>
      <c r="E743" s="250"/>
      <c r="F743" s="249"/>
    </row>
    <row r="744" spans="1:6" ht="11.25">
      <c r="A744" s="252"/>
      <c r="B744" s="252"/>
      <c r="C744" s="253"/>
      <c r="D744" s="255"/>
      <c r="E744" s="250"/>
      <c r="F744" s="249"/>
    </row>
    <row r="745" spans="1:6" ht="11.25">
      <c r="A745" s="252"/>
      <c r="B745" s="252"/>
      <c r="C745" s="253"/>
      <c r="D745" s="255"/>
      <c r="E745" s="250"/>
      <c r="F745" s="249"/>
    </row>
    <row r="746" spans="1:6" ht="11.25">
      <c r="A746" s="252"/>
      <c r="B746" s="252"/>
      <c r="C746" s="253"/>
      <c r="D746" s="255"/>
      <c r="E746" s="250"/>
      <c r="F746" s="249"/>
    </row>
    <row r="747" spans="1:6" ht="11.25">
      <c r="A747" s="252"/>
      <c r="B747" s="252"/>
      <c r="C747" s="253"/>
      <c r="D747" s="255"/>
      <c r="E747" s="250"/>
      <c r="F747" s="249"/>
    </row>
    <row r="748" spans="1:6" ht="11.25">
      <c r="A748" s="252"/>
      <c r="B748" s="252"/>
      <c r="C748" s="253"/>
      <c r="D748" s="255"/>
      <c r="E748" s="250"/>
      <c r="F748" s="249"/>
    </row>
    <row r="749" spans="1:6" ht="11.25">
      <c r="A749" s="252"/>
      <c r="B749" s="252"/>
      <c r="C749" s="253"/>
      <c r="D749" s="255"/>
      <c r="E749" s="250"/>
      <c r="F749" s="249"/>
    </row>
    <row r="750" spans="1:6" ht="11.25">
      <c r="A750" s="252"/>
      <c r="B750" s="252"/>
      <c r="C750" s="253"/>
      <c r="D750" s="255"/>
      <c r="E750" s="250"/>
      <c r="F750" s="249"/>
    </row>
    <row r="751" spans="1:6" ht="11.25">
      <c r="A751" s="252"/>
      <c r="B751" s="252"/>
      <c r="C751" s="253"/>
      <c r="D751" s="255"/>
      <c r="E751" s="250"/>
      <c r="F751" s="249"/>
    </row>
    <row r="752" spans="1:6" ht="11.25">
      <c r="A752" s="252"/>
      <c r="B752" s="252"/>
      <c r="C752" s="253"/>
      <c r="D752" s="255"/>
      <c r="E752" s="250"/>
      <c r="F752" s="249"/>
    </row>
    <row r="753" spans="1:6" ht="11.25">
      <c r="A753" s="252"/>
      <c r="B753" s="252"/>
      <c r="C753" s="253"/>
      <c r="D753" s="255"/>
      <c r="E753" s="250"/>
      <c r="F753" s="249"/>
    </row>
    <row r="754" spans="1:6" ht="11.25">
      <c r="A754" s="252"/>
      <c r="B754" s="252"/>
      <c r="C754" s="253"/>
      <c r="D754" s="255"/>
      <c r="E754" s="250"/>
      <c r="F754" s="249"/>
    </row>
    <row r="755" spans="1:6" ht="11.25">
      <c r="A755" s="252"/>
      <c r="B755" s="252"/>
      <c r="C755" s="253"/>
      <c r="D755" s="255"/>
      <c r="E755" s="250"/>
      <c r="F755" s="249"/>
    </row>
    <row r="756" spans="1:6" ht="11.25">
      <c r="A756" s="252"/>
      <c r="B756" s="252"/>
      <c r="C756" s="253"/>
      <c r="D756" s="255"/>
      <c r="E756" s="250"/>
      <c r="F756" s="249"/>
    </row>
    <row r="757" spans="1:6" ht="11.25">
      <c r="A757" s="252"/>
      <c r="B757" s="252"/>
      <c r="C757" s="253"/>
      <c r="D757" s="255"/>
      <c r="E757" s="250"/>
      <c r="F757" s="249"/>
    </row>
    <row r="758" spans="1:6" ht="11.25">
      <c r="A758" s="252"/>
      <c r="B758" s="252"/>
      <c r="C758" s="253"/>
      <c r="D758" s="255"/>
      <c r="E758" s="250"/>
      <c r="F758" s="249"/>
    </row>
    <row r="759" spans="1:6" ht="11.25">
      <c r="A759" s="252"/>
      <c r="B759" s="252"/>
      <c r="C759" s="253"/>
      <c r="D759" s="255"/>
      <c r="E759" s="250"/>
      <c r="F759" s="249"/>
    </row>
    <row r="760" spans="1:6" ht="11.25">
      <c r="A760" s="252"/>
      <c r="B760" s="252"/>
      <c r="C760" s="253"/>
      <c r="D760" s="255"/>
      <c r="E760" s="250"/>
      <c r="F760" s="249"/>
    </row>
    <row r="761" spans="1:6" ht="11.25">
      <c r="A761" s="252"/>
      <c r="B761" s="252"/>
      <c r="C761" s="253"/>
      <c r="D761" s="255"/>
      <c r="E761" s="250"/>
      <c r="F761" s="249"/>
    </row>
    <row r="762" spans="1:6" ht="11.25">
      <c r="A762" s="252"/>
      <c r="B762" s="252"/>
      <c r="C762" s="253"/>
      <c r="D762" s="255"/>
      <c r="E762" s="250"/>
      <c r="F762" s="249"/>
    </row>
    <row r="763" spans="1:6" ht="11.25">
      <c r="A763" s="252"/>
      <c r="B763" s="252"/>
      <c r="C763" s="253"/>
      <c r="D763" s="255"/>
      <c r="E763" s="250"/>
      <c r="F763" s="249"/>
    </row>
    <row r="764" spans="1:6" ht="11.25">
      <c r="A764" s="252"/>
      <c r="B764" s="252"/>
      <c r="C764" s="253"/>
      <c r="D764" s="255"/>
      <c r="E764" s="250"/>
      <c r="F764" s="249"/>
    </row>
    <row r="765" spans="1:6" ht="11.25">
      <c r="A765" s="252"/>
      <c r="B765" s="252"/>
      <c r="C765" s="253"/>
      <c r="D765" s="255"/>
      <c r="E765" s="250"/>
      <c r="F765" s="249"/>
    </row>
    <row r="766" spans="1:6" ht="11.25">
      <c r="A766" s="252"/>
      <c r="B766" s="252"/>
      <c r="C766" s="253"/>
      <c r="D766" s="255"/>
      <c r="E766" s="250"/>
      <c r="F766" s="249"/>
    </row>
    <row r="767" spans="1:6" ht="11.25">
      <c r="A767" s="252"/>
      <c r="B767" s="252"/>
      <c r="C767" s="253"/>
      <c r="D767" s="255"/>
      <c r="E767" s="250"/>
      <c r="F767" s="249"/>
    </row>
    <row r="768" spans="1:6" ht="11.25">
      <c r="A768" s="252"/>
      <c r="B768" s="252"/>
      <c r="C768" s="253"/>
      <c r="D768" s="255"/>
      <c r="E768" s="250"/>
      <c r="F768" s="249"/>
    </row>
    <row r="769" spans="1:6" ht="11.25">
      <c r="A769" s="252"/>
      <c r="B769" s="252"/>
      <c r="C769" s="253"/>
      <c r="D769" s="255"/>
      <c r="E769" s="250"/>
      <c r="F769" s="249"/>
    </row>
    <row r="770" spans="1:6" ht="11.25">
      <c r="A770" s="252"/>
      <c r="B770" s="252"/>
      <c r="C770" s="253"/>
      <c r="D770" s="255"/>
      <c r="E770" s="250"/>
      <c r="F770" s="249"/>
    </row>
    <row r="771" spans="1:6" ht="11.25">
      <c r="A771" s="252"/>
      <c r="B771" s="252"/>
      <c r="C771" s="253"/>
      <c r="D771" s="255"/>
      <c r="E771" s="250"/>
      <c r="F771" s="249"/>
    </row>
    <row r="772" spans="1:6" ht="11.25">
      <c r="A772" s="252"/>
      <c r="B772" s="252"/>
      <c r="C772" s="253"/>
      <c r="D772" s="255"/>
      <c r="E772" s="250"/>
      <c r="F772" s="249"/>
    </row>
    <row r="773" spans="1:6" ht="11.25">
      <c r="A773" s="252"/>
      <c r="B773" s="252"/>
      <c r="C773" s="253"/>
      <c r="D773" s="255"/>
      <c r="E773" s="250"/>
      <c r="F773" s="249"/>
    </row>
    <row r="774" spans="1:6" ht="11.25">
      <c r="A774" s="252"/>
      <c r="B774" s="252"/>
      <c r="C774" s="253"/>
      <c r="D774" s="255"/>
      <c r="E774" s="250"/>
      <c r="F774" s="249"/>
    </row>
    <row r="775" spans="1:6" ht="11.25">
      <c r="A775" s="252"/>
      <c r="B775" s="252"/>
      <c r="C775" s="253"/>
      <c r="D775" s="255"/>
      <c r="E775" s="250"/>
      <c r="F775" s="249"/>
    </row>
    <row r="776" spans="1:6" ht="11.25">
      <c r="A776" s="252"/>
      <c r="B776" s="252"/>
      <c r="C776" s="253"/>
      <c r="D776" s="255"/>
      <c r="E776" s="250"/>
      <c r="F776" s="249"/>
    </row>
    <row r="777" spans="1:6" ht="11.25">
      <c r="A777" s="252"/>
      <c r="B777" s="252"/>
      <c r="C777" s="253"/>
      <c r="D777" s="255"/>
      <c r="E777" s="250"/>
      <c r="F777" s="249"/>
    </row>
    <row r="778" spans="1:6" ht="11.25">
      <c r="A778" s="252"/>
      <c r="B778" s="252"/>
      <c r="C778" s="253"/>
      <c r="D778" s="255"/>
      <c r="E778" s="250"/>
      <c r="F778" s="249"/>
    </row>
    <row r="779" spans="1:6" ht="11.25">
      <c r="A779" s="252"/>
      <c r="B779" s="252"/>
      <c r="C779" s="253"/>
      <c r="D779" s="255"/>
      <c r="E779" s="250"/>
      <c r="F779" s="249"/>
    </row>
    <row r="780" spans="1:6" ht="11.25">
      <c r="A780" s="252"/>
      <c r="B780" s="252"/>
      <c r="C780" s="253"/>
      <c r="D780" s="255"/>
      <c r="E780" s="250"/>
      <c r="F780" s="249"/>
    </row>
    <row r="781" spans="1:6" ht="11.25">
      <c r="A781" s="252"/>
      <c r="B781" s="252"/>
      <c r="C781" s="253"/>
      <c r="D781" s="255"/>
      <c r="E781" s="250"/>
      <c r="F781" s="249"/>
    </row>
    <row r="782" spans="1:6" ht="11.25">
      <c r="A782" s="252"/>
      <c r="B782" s="252"/>
      <c r="C782" s="253"/>
      <c r="D782" s="255"/>
      <c r="E782" s="250"/>
      <c r="F782" s="249"/>
    </row>
    <row r="783" spans="1:6" ht="11.25">
      <c r="A783" s="252"/>
      <c r="B783" s="252"/>
      <c r="C783" s="253"/>
      <c r="D783" s="255"/>
      <c r="E783" s="250"/>
      <c r="F783" s="249"/>
    </row>
    <row r="784" spans="1:6" ht="11.25">
      <c r="A784" s="252"/>
      <c r="B784" s="252"/>
      <c r="C784" s="253"/>
      <c r="D784" s="255"/>
      <c r="E784" s="250"/>
      <c r="F784" s="249"/>
    </row>
    <row r="785" spans="1:6" ht="11.25">
      <c r="A785" s="252"/>
      <c r="B785" s="252"/>
      <c r="C785" s="253"/>
      <c r="D785" s="255"/>
      <c r="E785" s="250"/>
      <c r="F785" s="249"/>
    </row>
    <row r="786" spans="1:6" ht="11.25">
      <c r="A786" s="252"/>
      <c r="B786" s="252"/>
      <c r="C786" s="253"/>
      <c r="D786" s="255"/>
      <c r="E786" s="250"/>
      <c r="F786" s="249"/>
    </row>
    <row r="787" spans="1:6" ht="11.25">
      <c r="A787" s="252"/>
      <c r="B787" s="252"/>
      <c r="C787" s="253"/>
      <c r="D787" s="255"/>
      <c r="E787" s="250"/>
      <c r="F787" s="249"/>
    </row>
    <row r="788" spans="1:6" ht="11.25">
      <c r="A788" s="252"/>
      <c r="B788" s="252"/>
      <c r="C788" s="253"/>
      <c r="D788" s="255"/>
      <c r="E788" s="250"/>
      <c r="F788" s="249"/>
    </row>
    <row r="789" spans="1:6" ht="11.25">
      <c r="A789" s="252"/>
      <c r="B789" s="252"/>
      <c r="C789" s="253"/>
      <c r="D789" s="255"/>
      <c r="E789" s="250"/>
      <c r="F789" s="249"/>
    </row>
    <row r="790" spans="1:6" ht="11.25">
      <c r="A790" s="252"/>
      <c r="B790" s="252"/>
      <c r="C790" s="253"/>
      <c r="D790" s="255"/>
      <c r="E790" s="250"/>
      <c r="F790" s="249"/>
    </row>
    <row r="791" spans="1:6" ht="11.25">
      <c r="A791" s="252"/>
      <c r="B791" s="252"/>
      <c r="C791" s="253"/>
      <c r="D791" s="255"/>
      <c r="E791" s="250"/>
      <c r="F791" s="249"/>
    </row>
    <row r="792" spans="1:6" ht="11.25">
      <c r="A792" s="252"/>
      <c r="B792" s="252"/>
      <c r="C792" s="253"/>
      <c r="D792" s="255"/>
      <c r="E792" s="250"/>
      <c r="F792" s="249"/>
    </row>
    <row r="793" spans="1:6" ht="11.25">
      <c r="A793" s="252"/>
      <c r="B793" s="252"/>
      <c r="C793" s="253"/>
      <c r="D793" s="255"/>
      <c r="E793" s="250"/>
      <c r="F793" s="249"/>
    </row>
    <row r="794" spans="1:6" ht="11.25">
      <c r="A794" s="252"/>
      <c r="B794" s="252"/>
      <c r="C794" s="253"/>
      <c r="D794" s="255"/>
      <c r="E794" s="250"/>
      <c r="F794" s="249"/>
    </row>
    <row r="795" spans="1:6" ht="11.25">
      <c r="A795" s="252"/>
      <c r="B795" s="252"/>
      <c r="C795" s="253"/>
      <c r="D795" s="255"/>
      <c r="E795" s="250"/>
      <c r="F795" s="249"/>
    </row>
    <row r="796" spans="1:6" ht="11.25">
      <c r="A796" s="252"/>
      <c r="B796" s="252"/>
      <c r="C796" s="253"/>
      <c r="D796" s="255"/>
      <c r="E796" s="250"/>
      <c r="F796" s="249"/>
    </row>
    <row r="797" spans="1:6" ht="11.25">
      <c r="A797" s="252"/>
      <c r="B797" s="252"/>
      <c r="C797" s="253"/>
      <c r="D797" s="255"/>
      <c r="E797" s="250"/>
      <c r="F797" s="249"/>
    </row>
    <row r="798" spans="1:6" ht="11.25">
      <c r="A798" s="252"/>
      <c r="B798" s="252"/>
      <c r="C798" s="253"/>
      <c r="D798" s="255"/>
      <c r="E798" s="250"/>
      <c r="F798" s="249"/>
    </row>
    <row r="799" spans="1:6" ht="11.25">
      <c r="A799" s="252"/>
      <c r="B799" s="252"/>
      <c r="C799" s="253"/>
      <c r="D799" s="255"/>
      <c r="E799" s="250"/>
      <c r="F799" s="249"/>
    </row>
    <row r="800" spans="1:6" ht="11.25">
      <c r="A800" s="252"/>
      <c r="B800" s="252"/>
      <c r="C800" s="253"/>
      <c r="D800" s="255"/>
      <c r="E800" s="250"/>
      <c r="F800" s="249"/>
    </row>
    <row r="801" spans="1:6" ht="11.25">
      <c r="A801" s="252"/>
      <c r="B801" s="252"/>
      <c r="C801" s="253"/>
      <c r="D801" s="255"/>
      <c r="E801" s="250"/>
      <c r="F801" s="249"/>
    </row>
    <row r="802" spans="1:6" ht="11.25">
      <c r="A802" s="252"/>
      <c r="B802" s="252"/>
      <c r="C802" s="253"/>
      <c r="D802" s="255"/>
      <c r="E802" s="250"/>
      <c r="F802" s="249"/>
    </row>
    <row r="803" spans="1:6" ht="11.25">
      <c r="A803" s="252"/>
      <c r="B803" s="252"/>
      <c r="C803" s="253"/>
      <c r="D803" s="255"/>
      <c r="E803" s="250"/>
      <c r="F803" s="249"/>
    </row>
    <row r="804" spans="1:6" ht="11.25">
      <c r="A804" s="252"/>
      <c r="B804" s="252"/>
      <c r="C804" s="253"/>
      <c r="D804" s="255"/>
      <c r="E804" s="250"/>
      <c r="F804" s="249"/>
    </row>
    <row r="805" spans="1:6" ht="11.25">
      <c r="A805" s="252"/>
      <c r="B805" s="252"/>
      <c r="C805" s="253"/>
      <c r="D805" s="255"/>
      <c r="E805" s="250"/>
      <c r="F805" s="249"/>
    </row>
    <row r="806" spans="1:6" ht="11.25">
      <c r="A806" s="252"/>
      <c r="B806" s="252"/>
      <c r="C806" s="253"/>
      <c r="D806" s="255"/>
      <c r="E806" s="250"/>
      <c r="F806" s="249"/>
    </row>
    <row r="807" spans="1:6" ht="11.25">
      <c r="A807" s="252"/>
      <c r="B807" s="252"/>
      <c r="C807" s="253"/>
      <c r="D807" s="255"/>
      <c r="E807" s="250"/>
      <c r="F807" s="249"/>
    </row>
    <row r="808" spans="1:6" ht="11.25">
      <c r="A808" s="252"/>
      <c r="B808" s="252"/>
      <c r="C808" s="253"/>
      <c r="D808" s="255"/>
      <c r="E808" s="250"/>
      <c r="F808" s="249"/>
    </row>
    <row r="809" spans="1:6" ht="11.25">
      <c r="A809" s="252"/>
      <c r="B809" s="252"/>
      <c r="C809" s="253"/>
      <c r="D809" s="255"/>
      <c r="E809" s="250"/>
      <c r="F809" s="249"/>
    </row>
    <row r="810" spans="1:6" ht="11.25">
      <c r="A810" s="252"/>
      <c r="B810" s="252"/>
      <c r="C810" s="253"/>
      <c r="D810" s="255"/>
      <c r="E810" s="250"/>
      <c r="F810" s="249"/>
    </row>
    <row r="811" spans="1:6" ht="11.25">
      <c r="A811" s="252"/>
      <c r="B811" s="252"/>
      <c r="C811" s="253"/>
      <c r="D811" s="255"/>
      <c r="E811" s="250"/>
      <c r="F811" s="249"/>
    </row>
    <row r="812" spans="1:6" ht="11.25">
      <c r="A812" s="252"/>
      <c r="B812" s="252"/>
      <c r="C812" s="253"/>
      <c r="D812" s="255"/>
      <c r="E812" s="250"/>
      <c r="F812" s="249"/>
    </row>
    <row r="813" spans="1:6" ht="11.25">
      <c r="A813" s="252"/>
      <c r="B813" s="252"/>
      <c r="C813" s="253"/>
      <c r="D813" s="255"/>
      <c r="E813" s="250"/>
      <c r="F813" s="249"/>
    </row>
    <row r="814" spans="1:6" ht="11.25">
      <c r="A814" s="252"/>
      <c r="B814" s="252"/>
      <c r="C814" s="253"/>
      <c r="D814" s="255"/>
      <c r="E814" s="250"/>
      <c r="F814" s="249"/>
    </row>
    <row r="815" spans="1:6" ht="11.25">
      <c r="A815" s="252"/>
      <c r="B815" s="252"/>
      <c r="C815" s="253"/>
      <c r="D815" s="255"/>
      <c r="E815" s="250"/>
      <c r="F815" s="249"/>
    </row>
    <row r="816" spans="1:6" ht="11.25">
      <c r="A816" s="252"/>
      <c r="B816" s="252"/>
      <c r="C816" s="253"/>
      <c r="D816" s="255"/>
      <c r="E816" s="250"/>
      <c r="F816" s="249"/>
    </row>
    <row r="817" spans="1:6" ht="11.25">
      <c r="A817" s="252"/>
      <c r="B817" s="252"/>
      <c r="C817" s="253"/>
      <c r="D817" s="255"/>
      <c r="E817" s="250"/>
      <c r="F817" s="249"/>
    </row>
    <row r="818" spans="1:6" ht="11.25">
      <c r="A818" s="252"/>
      <c r="B818" s="252"/>
      <c r="C818" s="253"/>
      <c r="D818" s="255"/>
      <c r="E818" s="250"/>
      <c r="F818" s="249"/>
    </row>
    <row r="819" spans="1:6" ht="11.25">
      <c r="A819" s="252"/>
      <c r="B819" s="252"/>
      <c r="C819" s="253"/>
      <c r="D819" s="255"/>
      <c r="E819" s="250"/>
      <c r="F819" s="249"/>
    </row>
    <row r="820" spans="1:6" ht="11.25">
      <c r="A820" s="252"/>
      <c r="B820" s="252"/>
      <c r="C820" s="253"/>
      <c r="D820" s="255"/>
      <c r="E820" s="250"/>
      <c r="F820" s="249"/>
    </row>
    <row r="821" spans="1:6" ht="11.25">
      <c r="A821" s="252"/>
      <c r="B821" s="252"/>
      <c r="C821" s="253"/>
      <c r="D821" s="255"/>
      <c r="E821" s="250"/>
      <c r="F821" s="249"/>
    </row>
    <row r="822" spans="1:6" ht="11.25">
      <c r="A822" s="252"/>
      <c r="B822" s="252"/>
      <c r="C822" s="253"/>
      <c r="D822" s="255"/>
      <c r="E822" s="250"/>
      <c r="F822" s="249"/>
    </row>
    <row r="823" spans="1:6" ht="11.25">
      <c r="A823" s="252"/>
      <c r="B823" s="252"/>
      <c r="C823" s="253"/>
      <c r="D823" s="255"/>
      <c r="E823" s="250"/>
      <c r="F823" s="249"/>
    </row>
    <row r="824" spans="1:6" ht="11.25">
      <c r="A824" s="252"/>
      <c r="B824" s="252"/>
      <c r="C824" s="253"/>
      <c r="D824" s="255"/>
      <c r="E824" s="250"/>
      <c r="F824" s="249"/>
    </row>
    <row r="825" spans="1:6" ht="11.25">
      <c r="A825" s="252"/>
      <c r="B825" s="252"/>
      <c r="C825" s="253"/>
      <c r="D825" s="255"/>
      <c r="E825" s="250"/>
      <c r="F825" s="249"/>
    </row>
    <row r="826" spans="1:6" ht="11.25">
      <c r="A826" s="252"/>
      <c r="B826" s="252"/>
      <c r="C826" s="253"/>
      <c r="D826" s="255"/>
      <c r="E826" s="250"/>
      <c r="F826" s="249"/>
    </row>
    <row r="827" spans="1:6" ht="11.25">
      <c r="A827" s="252"/>
      <c r="B827" s="252"/>
      <c r="C827" s="253"/>
      <c r="D827" s="255"/>
      <c r="E827" s="250"/>
      <c r="F827" s="249"/>
    </row>
    <row r="828" spans="1:6" ht="11.25">
      <c r="A828" s="252"/>
      <c r="B828" s="252"/>
      <c r="C828" s="253"/>
      <c r="D828" s="255"/>
      <c r="E828" s="250"/>
      <c r="F828" s="249"/>
    </row>
    <row r="829" spans="1:6" ht="11.25">
      <c r="A829" s="252"/>
      <c r="B829" s="252"/>
      <c r="C829" s="253"/>
      <c r="D829" s="255"/>
      <c r="E829" s="250"/>
      <c r="F829" s="249"/>
    </row>
    <row r="830" spans="1:6" ht="11.25">
      <c r="A830" s="252"/>
      <c r="B830" s="252"/>
      <c r="C830" s="253"/>
      <c r="D830" s="255"/>
      <c r="E830" s="250"/>
      <c r="F830" s="249"/>
    </row>
    <row r="831" spans="1:6" ht="11.25">
      <c r="A831" s="252"/>
      <c r="B831" s="252"/>
      <c r="C831" s="253"/>
      <c r="D831" s="255"/>
      <c r="E831" s="250"/>
      <c r="F831" s="249"/>
    </row>
    <row r="832" spans="1:6" ht="11.25">
      <c r="A832" s="252"/>
      <c r="B832" s="252"/>
      <c r="C832" s="253"/>
      <c r="D832" s="255"/>
      <c r="E832" s="250"/>
      <c r="F832" s="249"/>
    </row>
    <row r="833" spans="1:6" ht="11.25">
      <c r="A833" s="252"/>
      <c r="B833" s="252"/>
      <c r="C833" s="253"/>
      <c r="D833" s="255"/>
      <c r="E833" s="250"/>
      <c r="F833" s="249"/>
    </row>
    <row r="834" spans="1:6" ht="11.25">
      <c r="A834" s="252"/>
      <c r="B834" s="252"/>
      <c r="C834" s="253"/>
      <c r="D834" s="255"/>
      <c r="E834" s="250"/>
      <c r="F834" s="249"/>
    </row>
    <row r="835" spans="1:6" ht="11.25">
      <c r="A835" s="252"/>
      <c r="B835" s="252"/>
      <c r="C835" s="253"/>
      <c r="D835" s="255"/>
      <c r="E835" s="250"/>
      <c r="F835" s="249"/>
    </row>
    <row r="836" spans="1:6" ht="11.25">
      <c r="A836" s="252"/>
      <c r="B836" s="252"/>
      <c r="C836" s="253"/>
      <c r="D836" s="255"/>
      <c r="E836" s="250"/>
      <c r="F836" s="249"/>
    </row>
    <row r="837" spans="1:6" ht="11.25">
      <c r="A837" s="252"/>
      <c r="B837" s="252"/>
      <c r="C837" s="253"/>
      <c r="D837" s="255"/>
      <c r="E837" s="250"/>
      <c r="F837" s="249"/>
    </row>
    <row r="838" spans="1:6" ht="11.25">
      <c r="A838" s="252"/>
      <c r="B838" s="252"/>
      <c r="C838" s="253"/>
      <c r="D838" s="255"/>
      <c r="E838" s="250"/>
      <c r="F838" s="249"/>
    </row>
    <row r="839" spans="1:6" ht="11.25">
      <c r="A839" s="252"/>
      <c r="B839" s="252"/>
      <c r="C839" s="253"/>
      <c r="D839" s="255"/>
      <c r="E839" s="250"/>
      <c r="F839" s="249"/>
    </row>
    <row r="840" spans="1:6" ht="11.25">
      <c r="A840" s="252"/>
      <c r="B840" s="252"/>
      <c r="C840" s="253"/>
      <c r="D840" s="255"/>
      <c r="E840" s="250"/>
      <c r="F840" s="249"/>
    </row>
    <row r="841" spans="1:6" ht="11.25">
      <c r="A841" s="252"/>
      <c r="B841" s="252"/>
      <c r="C841" s="253"/>
      <c r="D841" s="255"/>
      <c r="E841" s="250"/>
      <c r="F841" s="249"/>
    </row>
    <row r="842" spans="1:6" ht="11.25">
      <c r="A842" s="252"/>
      <c r="B842" s="252"/>
      <c r="C842" s="253"/>
      <c r="D842" s="255"/>
      <c r="E842" s="250"/>
      <c r="F842" s="249"/>
    </row>
    <row r="843" spans="1:6" ht="11.25">
      <c r="A843" s="252"/>
      <c r="B843" s="252"/>
      <c r="C843" s="253"/>
      <c r="D843" s="255"/>
      <c r="E843" s="250"/>
      <c r="F843" s="249"/>
    </row>
    <row r="844" spans="1:6" ht="11.25">
      <c r="A844" s="252"/>
      <c r="B844" s="252"/>
      <c r="C844" s="253"/>
      <c r="D844" s="255"/>
      <c r="E844" s="250"/>
      <c r="F844" s="249"/>
    </row>
    <row r="845" spans="1:6" ht="11.25">
      <c r="A845" s="252"/>
      <c r="B845" s="252"/>
      <c r="C845" s="253"/>
      <c r="D845" s="255"/>
      <c r="E845" s="250"/>
      <c r="F845" s="249"/>
    </row>
    <row r="846" spans="1:6" ht="11.25">
      <c r="A846" s="252"/>
      <c r="B846" s="252"/>
      <c r="C846" s="253"/>
      <c r="D846" s="255"/>
      <c r="E846" s="250"/>
      <c r="F846" s="249"/>
    </row>
    <row r="847" spans="1:6" ht="11.25">
      <c r="A847" s="252"/>
      <c r="B847" s="252"/>
      <c r="C847" s="253"/>
      <c r="D847" s="255"/>
      <c r="E847" s="250"/>
      <c r="F847" s="249"/>
    </row>
    <row r="848" spans="1:6" ht="11.25">
      <c r="A848" s="252"/>
      <c r="B848" s="252"/>
      <c r="C848" s="253"/>
      <c r="D848" s="255"/>
      <c r="E848" s="250"/>
      <c r="F848" s="249"/>
    </row>
    <row r="849" spans="1:6" ht="11.25">
      <c r="A849" s="252"/>
      <c r="B849" s="252"/>
      <c r="C849" s="253"/>
      <c r="D849" s="255"/>
      <c r="E849" s="250"/>
      <c r="F849" s="249"/>
    </row>
    <row r="850" spans="1:6" ht="11.25">
      <c r="A850" s="252"/>
      <c r="B850" s="252"/>
      <c r="C850" s="253"/>
      <c r="D850" s="255"/>
      <c r="E850" s="250"/>
      <c r="F850" s="249"/>
    </row>
    <row r="851" spans="1:6" ht="11.25">
      <c r="A851" s="252"/>
      <c r="B851" s="252"/>
      <c r="C851" s="253"/>
      <c r="D851" s="255"/>
      <c r="E851" s="250"/>
      <c r="F851" s="249"/>
    </row>
    <row r="852" spans="1:6" ht="11.25">
      <c r="A852" s="252"/>
      <c r="B852" s="252"/>
      <c r="C852" s="253"/>
      <c r="D852" s="255"/>
      <c r="E852" s="250"/>
      <c r="F852" s="249"/>
    </row>
    <row r="853" spans="1:6" ht="11.25">
      <c r="A853" s="252"/>
      <c r="B853" s="252"/>
      <c r="C853" s="253"/>
      <c r="D853" s="255"/>
      <c r="E853" s="250"/>
      <c r="F853" s="249"/>
    </row>
    <row r="854" spans="1:6" ht="11.25">
      <c r="A854" s="252"/>
      <c r="B854" s="252"/>
      <c r="C854" s="253"/>
      <c r="D854" s="255"/>
      <c r="E854" s="250"/>
      <c r="F854" s="249"/>
    </row>
    <row r="855" spans="1:6" ht="11.25">
      <c r="A855" s="252"/>
      <c r="B855" s="252"/>
      <c r="C855" s="253"/>
      <c r="D855" s="255"/>
      <c r="E855" s="250"/>
      <c r="F855" s="249"/>
    </row>
    <row r="856" spans="1:6" ht="11.25">
      <c r="A856" s="252"/>
      <c r="B856" s="252"/>
      <c r="C856" s="253"/>
      <c r="D856" s="255"/>
      <c r="E856" s="250"/>
      <c r="F856" s="249"/>
    </row>
    <row r="857" spans="1:6" ht="11.25">
      <c r="A857" s="252"/>
      <c r="B857" s="252"/>
      <c r="C857" s="253"/>
      <c r="D857" s="255"/>
      <c r="E857" s="250"/>
      <c r="F857" s="249"/>
    </row>
    <row r="858" spans="1:6" ht="11.25">
      <c r="A858" s="252"/>
      <c r="B858" s="252"/>
      <c r="C858" s="253"/>
      <c r="D858" s="255"/>
      <c r="E858" s="250"/>
      <c r="F858" s="249"/>
    </row>
    <row r="859" spans="1:6" ht="11.25">
      <c r="A859" s="252"/>
      <c r="B859" s="252"/>
      <c r="C859" s="253"/>
      <c r="D859" s="255"/>
      <c r="E859" s="250"/>
      <c r="F859" s="249"/>
    </row>
    <row r="860" spans="1:6" ht="11.25">
      <c r="A860" s="252"/>
      <c r="B860" s="252"/>
      <c r="C860" s="253"/>
      <c r="D860" s="255"/>
      <c r="E860" s="250"/>
      <c r="F860" s="249"/>
    </row>
    <row r="861" spans="1:6" ht="11.25">
      <c r="A861" s="252"/>
      <c r="B861" s="252"/>
      <c r="C861" s="253"/>
      <c r="D861" s="255"/>
      <c r="E861" s="250"/>
      <c r="F861" s="249"/>
    </row>
    <row r="862" spans="1:6" ht="11.25">
      <c r="A862" s="252"/>
      <c r="B862" s="252"/>
      <c r="C862" s="253"/>
      <c r="D862" s="255"/>
      <c r="E862" s="250"/>
      <c r="F862" s="249"/>
    </row>
    <row r="863" spans="1:6" ht="11.25">
      <c r="A863" s="252"/>
      <c r="B863" s="252"/>
      <c r="C863" s="253"/>
      <c r="D863" s="255"/>
      <c r="E863" s="250"/>
      <c r="F863" s="249"/>
    </row>
    <row r="864" spans="1:6" ht="11.25">
      <c r="A864" s="252"/>
      <c r="B864" s="252"/>
      <c r="C864" s="253"/>
      <c r="D864" s="255"/>
      <c r="E864" s="250"/>
      <c r="F864" s="249"/>
    </row>
    <row r="865" spans="1:6" ht="11.25">
      <c r="A865" s="252"/>
      <c r="B865" s="252"/>
      <c r="C865" s="253"/>
      <c r="D865" s="255"/>
      <c r="E865" s="250"/>
      <c r="F865" s="249"/>
    </row>
    <row r="866" spans="1:6" ht="11.25">
      <c r="A866" s="252"/>
      <c r="B866" s="252"/>
      <c r="C866" s="253"/>
      <c r="D866" s="255"/>
      <c r="E866" s="250"/>
      <c r="F866" s="249"/>
    </row>
    <row r="867" spans="1:6" ht="11.25">
      <c r="A867" s="252"/>
      <c r="B867" s="252"/>
      <c r="C867" s="253"/>
      <c r="D867" s="255"/>
      <c r="E867" s="250"/>
      <c r="F867" s="249"/>
    </row>
    <row r="868" spans="1:6" ht="11.25">
      <c r="A868" s="252"/>
      <c r="B868" s="252"/>
      <c r="C868" s="253"/>
      <c r="D868" s="255"/>
      <c r="E868" s="250"/>
      <c r="F868" s="249"/>
    </row>
    <row r="869" spans="1:6" ht="11.25">
      <c r="A869" s="252"/>
      <c r="B869" s="252"/>
      <c r="C869" s="253"/>
      <c r="D869" s="255"/>
      <c r="E869" s="250"/>
      <c r="F869" s="249"/>
    </row>
    <row r="870" spans="1:6" ht="11.25">
      <c r="A870" s="252"/>
      <c r="B870" s="252"/>
      <c r="C870" s="253"/>
      <c r="D870" s="255"/>
      <c r="E870" s="250"/>
      <c r="F870" s="249"/>
    </row>
    <row r="871" spans="1:6" ht="11.25">
      <c r="A871" s="252"/>
      <c r="B871" s="252"/>
      <c r="C871" s="253"/>
      <c r="D871" s="255"/>
      <c r="E871" s="250"/>
      <c r="F871" s="249"/>
    </row>
    <row r="872" spans="1:6" ht="11.25">
      <c r="A872" s="252"/>
      <c r="B872" s="252"/>
      <c r="C872" s="253"/>
      <c r="D872" s="255"/>
      <c r="E872" s="250"/>
      <c r="F872" s="249"/>
    </row>
    <row r="873" spans="1:6" ht="11.25">
      <c r="A873" s="252"/>
      <c r="B873" s="252"/>
      <c r="C873" s="253"/>
      <c r="D873" s="255"/>
      <c r="E873" s="250"/>
      <c r="F873" s="249"/>
    </row>
    <row r="874" spans="1:6" ht="11.25">
      <c r="A874" s="252"/>
      <c r="B874" s="252"/>
      <c r="C874" s="253"/>
      <c r="D874" s="255"/>
      <c r="E874" s="250"/>
      <c r="F874" s="249"/>
    </row>
    <row r="875" spans="1:6" ht="11.25">
      <c r="A875" s="252"/>
      <c r="B875" s="252"/>
      <c r="C875" s="253"/>
      <c r="D875" s="255"/>
      <c r="E875" s="250"/>
      <c r="F875" s="249"/>
    </row>
    <row r="876" spans="1:6" ht="11.25">
      <c r="A876" s="252"/>
      <c r="B876" s="252"/>
      <c r="C876" s="253"/>
      <c r="D876" s="255"/>
      <c r="E876" s="250"/>
      <c r="F876" s="249"/>
    </row>
    <row r="877" spans="1:6" ht="11.25">
      <c r="A877" s="252"/>
      <c r="B877" s="252"/>
      <c r="C877" s="253"/>
      <c r="D877" s="255"/>
      <c r="E877" s="250"/>
      <c r="F877" s="249"/>
    </row>
    <row r="878" spans="1:6" ht="11.25">
      <c r="A878" s="252"/>
      <c r="B878" s="252"/>
      <c r="C878" s="253"/>
      <c r="D878" s="255"/>
      <c r="E878" s="250"/>
      <c r="F878" s="249"/>
    </row>
    <row r="879" spans="1:6" ht="11.25">
      <c r="A879" s="252"/>
      <c r="B879" s="252"/>
      <c r="C879" s="253"/>
      <c r="D879" s="255"/>
      <c r="E879" s="250"/>
      <c r="F879" s="249"/>
    </row>
    <row r="880" spans="1:6" ht="11.25">
      <c r="A880" s="252"/>
      <c r="B880" s="252"/>
      <c r="C880" s="253"/>
      <c r="D880" s="255"/>
      <c r="E880" s="250"/>
      <c r="F880" s="249"/>
    </row>
    <row r="881" spans="1:6" ht="11.25">
      <c r="A881" s="252"/>
      <c r="B881" s="252"/>
      <c r="C881" s="253"/>
      <c r="D881" s="255"/>
      <c r="E881" s="250"/>
      <c r="F881" s="249"/>
    </row>
    <row r="882" spans="1:6" ht="11.25">
      <c r="A882" s="252"/>
      <c r="B882" s="252"/>
      <c r="C882" s="253"/>
      <c r="D882" s="255"/>
      <c r="E882" s="250"/>
      <c r="F882" s="249"/>
    </row>
    <row r="883" spans="1:6" ht="11.25">
      <c r="A883" s="252"/>
      <c r="B883" s="252"/>
      <c r="C883" s="253"/>
      <c r="D883" s="255"/>
      <c r="E883" s="250"/>
      <c r="F883" s="249"/>
    </row>
    <row r="884" spans="1:6" ht="11.25">
      <c r="A884" s="252"/>
      <c r="B884" s="252"/>
      <c r="C884" s="253"/>
      <c r="D884" s="255"/>
      <c r="E884" s="250"/>
      <c r="F884" s="249"/>
    </row>
    <row r="885" spans="1:6" ht="11.25">
      <c r="A885" s="252"/>
      <c r="B885" s="252"/>
      <c r="C885" s="253"/>
      <c r="D885" s="255"/>
      <c r="E885" s="250"/>
      <c r="F885" s="249"/>
    </row>
    <row r="886" spans="1:6" ht="11.25">
      <c r="A886" s="252"/>
      <c r="B886" s="252"/>
      <c r="C886" s="253"/>
      <c r="D886" s="255"/>
      <c r="E886" s="250"/>
      <c r="F886" s="249"/>
    </row>
    <row r="887" spans="1:6" ht="11.25">
      <c r="A887" s="252"/>
      <c r="B887" s="252"/>
      <c r="C887" s="253"/>
      <c r="D887" s="255"/>
      <c r="E887" s="250"/>
      <c r="F887" s="249"/>
    </row>
    <row r="888" spans="1:6" ht="11.25">
      <c r="A888" s="252"/>
      <c r="B888" s="252"/>
      <c r="C888" s="253"/>
      <c r="D888" s="255"/>
      <c r="E888" s="250"/>
      <c r="F888" s="249"/>
    </row>
    <row r="889" spans="1:6" ht="11.25">
      <c r="A889" s="252"/>
      <c r="B889" s="252"/>
      <c r="C889" s="253"/>
      <c r="D889" s="255"/>
      <c r="E889" s="250"/>
      <c r="F889" s="249"/>
    </row>
    <row r="890" spans="1:6" ht="11.25">
      <c r="A890" s="252"/>
      <c r="B890" s="252"/>
      <c r="C890" s="253"/>
      <c r="D890" s="255"/>
      <c r="E890" s="250"/>
      <c r="F890" s="249"/>
    </row>
    <row r="891" spans="1:6" ht="11.25">
      <c r="A891" s="252"/>
      <c r="B891" s="252"/>
      <c r="C891" s="253"/>
      <c r="D891" s="255"/>
      <c r="E891" s="250"/>
      <c r="F891" s="249"/>
    </row>
    <row r="892" spans="1:6" ht="11.25">
      <c r="A892" s="252"/>
      <c r="B892" s="252"/>
      <c r="C892" s="253"/>
      <c r="D892" s="255"/>
      <c r="E892" s="250"/>
      <c r="F892" s="249"/>
    </row>
    <row r="893" spans="1:6" ht="11.25">
      <c r="A893" s="252"/>
      <c r="B893" s="252"/>
      <c r="C893" s="253"/>
      <c r="D893" s="255"/>
      <c r="E893" s="250"/>
      <c r="F893" s="249"/>
    </row>
    <row r="894" spans="1:6" ht="11.25">
      <c r="A894" s="252"/>
      <c r="B894" s="252"/>
      <c r="C894" s="253"/>
      <c r="D894" s="255"/>
      <c r="E894" s="250"/>
      <c r="F894" s="249"/>
    </row>
    <row r="895" spans="1:6" ht="11.25">
      <c r="A895" s="252"/>
      <c r="B895" s="252"/>
      <c r="C895" s="253"/>
      <c r="D895" s="255"/>
      <c r="E895" s="250"/>
      <c r="F895" s="249"/>
    </row>
    <row r="896" spans="1:6" ht="11.25">
      <c r="A896" s="252"/>
      <c r="B896" s="252"/>
      <c r="C896" s="253"/>
      <c r="D896" s="255"/>
      <c r="E896" s="250"/>
      <c r="F896" s="249"/>
    </row>
    <row r="897" spans="1:6" ht="11.25">
      <c r="A897" s="252"/>
      <c r="B897" s="252"/>
      <c r="C897" s="253"/>
      <c r="D897" s="255"/>
      <c r="E897" s="250"/>
      <c r="F897" s="249"/>
    </row>
    <row r="898" spans="1:6" ht="11.25">
      <c r="A898" s="252"/>
      <c r="B898" s="252"/>
      <c r="C898" s="253"/>
      <c r="D898" s="255"/>
      <c r="E898" s="250"/>
      <c r="F898" s="249"/>
    </row>
    <row r="899" spans="1:6" ht="11.25">
      <c r="A899" s="252"/>
      <c r="B899" s="252"/>
      <c r="C899" s="253"/>
      <c r="D899" s="255"/>
      <c r="E899" s="250"/>
      <c r="F899" s="249"/>
    </row>
    <row r="900" spans="1:6" ht="11.25">
      <c r="A900" s="252"/>
      <c r="B900" s="252"/>
      <c r="C900" s="253"/>
      <c r="D900" s="255"/>
      <c r="E900" s="250"/>
      <c r="F900" s="249"/>
    </row>
    <row r="901" spans="1:6" ht="11.25">
      <c r="A901" s="252"/>
      <c r="B901" s="252"/>
      <c r="C901" s="253"/>
      <c r="D901" s="255"/>
      <c r="E901" s="250"/>
      <c r="F901" s="249"/>
    </row>
    <row r="902" spans="1:6" ht="11.25">
      <c r="A902" s="252"/>
      <c r="B902" s="252"/>
      <c r="C902" s="253"/>
      <c r="D902" s="255"/>
      <c r="E902" s="250"/>
      <c r="F902" s="249"/>
    </row>
    <row r="903" spans="1:6" ht="11.25">
      <c r="A903" s="252"/>
      <c r="B903" s="252"/>
      <c r="C903" s="253"/>
      <c r="D903" s="255"/>
      <c r="E903" s="250"/>
      <c r="F903" s="249"/>
    </row>
    <row r="904" spans="1:6" ht="11.25">
      <c r="A904" s="252"/>
      <c r="B904" s="252"/>
      <c r="C904" s="253"/>
      <c r="D904" s="255"/>
      <c r="E904" s="250"/>
      <c r="F904" s="249"/>
    </row>
    <row r="905" spans="1:6" ht="11.25">
      <c r="A905" s="252"/>
      <c r="B905" s="252"/>
      <c r="C905" s="253"/>
      <c r="D905" s="255"/>
      <c r="E905" s="250"/>
      <c r="F905" s="249"/>
    </row>
    <row r="906" spans="1:6" ht="11.25">
      <c r="A906" s="252"/>
      <c r="B906" s="252"/>
      <c r="C906" s="253"/>
      <c r="D906" s="255"/>
      <c r="E906" s="250"/>
      <c r="F906" s="249"/>
    </row>
    <row r="907" spans="1:6" ht="11.25">
      <c r="A907" s="252"/>
      <c r="B907" s="252"/>
      <c r="C907" s="253"/>
      <c r="D907" s="255"/>
      <c r="E907" s="250"/>
      <c r="F907" s="249"/>
    </row>
    <row r="908" spans="1:6" ht="11.25">
      <c r="A908" s="252"/>
      <c r="B908" s="252"/>
      <c r="C908" s="253"/>
      <c r="D908" s="255"/>
      <c r="E908" s="250"/>
      <c r="F908" s="249"/>
    </row>
    <row r="909" spans="1:6" ht="11.25">
      <c r="A909" s="252"/>
      <c r="B909" s="252"/>
      <c r="C909" s="253"/>
      <c r="D909" s="255"/>
      <c r="E909" s="250"/>
      <c r="F909" s="249"/>
    </row>
    <row r="910" spans="1:6" ht="11.25">
      <c r="A910" s="252"/>
      <c r="B910" s="252"/>
      <c r="C910" s="253"/>
      <c r="D910" s="255"/>
      <c r="E910" s="250"/>
      <c r="F910" s="249"/>
    </row>
    <row r="911" spans="1:6" ht="11.25">
      <c r="A911" s="252"/>
      <c r="B911" s="252"/>
      <c r="C911" s="253"/>
      <c r="D911" s="255"/>
      <c r="E911" s="250"/>
      <c r="F911" s="249"/>
    </row>
    <row r="912" spans="1:6" ht="11.25">
      <c r="A912" s="252"/>
      <c r="B912" s="252"/>
      <c r="C912" s="253"/>
      <c r="D912" s="255"/>
      <c r="E912" s="250"/>
      <c r="F912" s="249"/>
    </row>
    <row r="913" spans="1:6" ht="11.25">
      <c r="A913" s="252"/>
      <c r="B913" s="252"/>
      <c r="C913" s="253"/>
      <c r="D913" s="255"/>
      <c r="E913" s="250"/>
      <c r="F913" s="249"/>
    </row>
    <row r="914" spans="1:6" ht="11.25">
      <c r="A914" s="252"/>
      <c r="B914" s="252"/>
      <c r="C914" s="253"/>
      <c r="D914" s="255"/>
      <c r="E914" s="250"/>
      <c r="F914" s="249"/>
    </row>
    <row r="915" spans="1:6" ht="11.25">
      <c r="A915" s="252"/>
      <c r="B915" s="252"/>
      <c r="C915" s="253"/>
      <c r="D915" s="255"/>
      <c r="E915" s="250"/>
      <c r="F915" s="249"/>
    </row>
    <row r="916" spans="1:6" ht="11.25">
      <c r="A916" s="252"/>
      <c r="B916" s="252"/>
      <c r="C916" s="253"/>
      <c r="D916" s="255"/>
      <c r="E916" s="250"/>
      <c r="F916" s="249"/>
    </row>
    <row r="917" spans="1:6" ht="11.25">
      <c r="A917" s="252"/>
      <c r="B917" s="252"/>
      <c r="C917" s="253"/>
      <c r="D917" s="255"/>
      <c r="E917" s="250"/>
      <c r="F917" s="249"/>
    </row>
    <row r="918" spans="1:6" ht="11.25">
      <c r="A918" s="252"/>
      <c r="B918" s="252"/>
      <c r="C918" s="253"/>
      <c r="D918" s="255"/>
      <c r="E918" s="250"/>
      <c r="F918" s="249"/>
    </row>
    <row r="919" spans="1:6" ht="11.25">
      <c r="A919" s="252"/>
      <c r="B919" s="252"/>
      <c r="C919" s="253"/>
      <c r="D919" s="255"/>
      <c r="E919" s="250"/>
      <c r="F919" s="249"/>
    </row>
    <row r="920" spans="1:6" ht="11.25">
      <c r="A920" s="252"/>
      <c r="B920" s="252"/>
      <c r="C920" s="253"/>
      <c r="D920" s="255"/>
      <c r="E920" s="250"/>
      <c r="F920" s="249"/>
    </row>
    <row r="921" spans="1:6" ht="11.25">
      <c r="A921" s="252"/>
      <c r="B921" s="252"/>
      <c r="C921" s="253"/>
      <c r="D921" s="255"/>
      <c r="E921" s="250"/>
      <c r="F921" s="249"/>
    </row>
    <row r="922" spans="1:6" ht="11.25">
      <c r="A922" s="252"/>
      <c r="B922" s="252"/>
      <c r="C922" s="253"/>
      <c r="D922" s="255"/>
      <c r="E922" s="250"/>
      <c r="F922" s="249"/>
    </row>
    <row r="923" spans="1:6" ht="11.25">
      <c r="A923" s="252"/>
      <c r="B923" s="252"/>
      <c r="C923" s="253"/>
      <c r="D923" s="255"/>
      <c r="E923" s="250"/>
      <c r="F923" s="249"/>
    </row>
    <row r="924" spans="1:6" ht="11.25">
      <c r="A924" s="252"/>
      <c r="B924" s="252"/>
      <c r="C924" s="253"/>
      <c r="D924" s="255"/>
      <c r="E924" s="250"/>
      <c r="F924" s="249"/>
    </row>
    <row r="925" spans="1:6" ht="11.25">
      <c r="A925" s="252"/>
      <c r="B925" s="252"/>
      <c r="C925" s="253"/>
      <c r="D925" s="255"/>
      <c r="E925" s="250"/>
      <c r="F925" s="249"/>
    </row>
    <row r="926" spans="1:6" ht="11.25">
      <c r="A926" s="252"/>
      <c r="B926" s="252"/>
      <c r="C926" s="253"/>
      <c r="D926" s="255"/>
      <c r="E926" s="250"/>
      <c r="F926" s="249"/>
    </row>
    <row r="927" spans="1:6" ht="11.25">
      <c r="A927" s="252"/>
      <c r="B927" s="252"/>
      <c r="C927" s="253"/>
      <c r="D927" s="255"/>
      <c r="E927" s="250"/>
      <c r="F927" s="249"/>
    </row>
    <row r="928" spans="1:6" ht="11.25">
      <c r="A928" s="252"/>
      <c r="B928" s="252"/>
      <c r="C928" s="253"/>
      <c r="D928" s="255"/>
      <c r="E928" s="250"/>
      <c r="F928" s="249"/>
    </row>
    <row r="929" spans="1:6" ht="11.25">
      <c r="A929" s="252"/>
      <c r="B929" s="252"/>
      <c r="C929" s="253"/>
      <c r="D929" s="255"/>
      <c r="E929" s="250"/>
      <c r="F929" s="249"/>
    </row>
    <row r="930" spans="1:6" ht="11.25">
      <c r="A930" s="252"/>
      <c r="B930" s="252"/>
      <c r="C930" s="253"/>
      <c r="D930" s="255"/>
      <c r="E930" s="250"/>
      <c r="F930" s="249"/>
    </row>
    <row r="931" spans="1:6" ht="11.25">
      <c r="A931" s="252"/>
      <c r="B931" s="252"/>
      <c r="C931" s="253"/>
      <c r="D931" s="255"/>
      <c r="E931" s="250"/>
      <c r="F931" s="249"/>
    </row>
    <row r="932" spans="1:6" ht="11.25">
      <c r="A932" s="252"/>
      <c r="B932" s="252"/>
      <c r="C932" s="253"/>
      <c r="D932" s="255"/>
      <c r="E932" s="250"/>
      <c r="F932" s="249"/>
    </row>
    <row r="933" spans="1:6" ht="11.25">
      <c r="A933" s="252"/>
      <c r="B933" s="252"/>
      <c r="C933" s="253"/>
      <c r="D933" s="255"/>
      <c r="E933" s="250"/>
      <c r="F933" s="249"/>
    </row>
    <row r="934" spans="1:6" ht="11.25">
      <c r="A934" s="252"/>
      <c r="B934" s="252"/>
      <c r="C934" s="253"/>
      <c r="D934" s="255"/>
      <c r="E934" s="250"/>
      <c r="F934" s="249"/>
    </row>
    <row r="935" spans="1:6" ht="11.25">
      <c r="A935" s="252"/>
      <c r="B935" s="252"/>
      <c r="C935" s="253"/>
      <c r="D935" s="255"/>
      <c r="E935" s="250"/>
      <c r="F935" s="249"/>
    </row>
    <row r="936" spans="1:6" ht="11.25">
      <c r="A936" s="252"/>
      <c r="B936" s="252"/>
      <c r="C936" s="253"/>
      <c r="D936" s="255"/>
      <c r="E936" s="250"/>
      <c r="F936" s="249"/>
    </row>
    <row r="937" spans="1:6" ht="11.25">
      <c r="A937" s="252"/>
      <c r="B937" s="252"/>
      <c r="C937" s="253"/>
      <c r="D937" s="255"/>
      <c r="E937" s="250"/>
      <c r="F937" s="249"/>
    </row>
    <row r="938" spans="1:6" ht="11.25">
      <c r="A938" s="252"/>
      <c r="B938" s="252"/>
      <c r="C938" s="253"/>
      <c r="D938" s="255"/>
      <c r="E938" s="250"/>
      <c r="F938" s="249"/>
    </row>
    <row r="939" spans="1:6" ht="11.25">
      <c r="A939" s="252"/>
      <c r="B939" s="252"/>
      <c r="C939" s="253"/>
      <c r="D939" s="255"/>
      <c r="E939" s="250"/>
      <c r="F939" s="249"/>
    </row>
    <row r="940" spans="1:6" ht="11.25">
      <c r="A940" s="252"/>
      <c r="B940" s="252"/>
      <c r="C940" s="253"/>
      <c r="D940" s="255"/>
      <c r="E940" s="250"/>
      <c r="F940" s="249"/>
    </row>
    <row r="941" spans="1:6" ht="11.25">
      <c r="A941" s="252"/>
      <c r="B941" s="252"/>
      <c r="C941" s="253"/>
      <c r="D941" s="255"/>
      <c r="E941" s="250"/>
      <c r="F941" s="249"/>
    </row>
    <row r="942" spans="1:6" ht="11.25">
      <c r="A942" s="252"/>
      <c r="B942" s="252"/>
      <c r="C942" s="253"/>
      <c r="D942" s="255"/>
      <c r="E942" s="250"/>
      <c r="F942" s="249"/>
    </row>
    <row r="943" spans="1:6" ht="11.25">
      <c r="A943" s="252"/>
      <c r="B943" s="252"/>
      <c r="C943" s="253"/>
      <c r="D943" s="255"/>
      <c r="E943" s="250"/>
      <c r="F943" s="249"/>
    </row>
    <row r="944" spans="1:6" ht="11.25">
      <c r="A944" s="252"/>
      <c r="B944" s="252"/>
      <c r="C944" s="253"/>
      <c r="D944" s="255"/>
      <c r="E944" s="250"/>
      <c r="F944" s="249"/>
    </row>
    <row r="945" spans="1:6" ht="11.25">
      <c r="A945" s="252"/>
      <c r="B945" s="252"/>
      <c r="C945" s="253"/>
      <c r="D945" s="255"/>
      <c r="E945" s="250"/>
      <c r="F945" s="249"/>
    </row>
    <row r="946" spans="1:6" ht="11.25">
      <c r="A946" s="252"/>
      <c r="B946" s="252"/>
      <c r="C946" s="253"/>
      <c r="D946" s="255"/>
      <c r="E946" s="250"/>
      <c r="F946" s="249"/>
    </row>
    <row r="947" spans="1:6" ht="11.25">
      <c r="A947" s="252"/>
      <c r="B947" s="252"/>
      <c r="C947" s="253"/>
      <c r="D947" s="255"/>
      <c r="E947" s="250"/>
      <c r="F947" s="249"/>
    </row>
    <row r="948" spans="1:6" ht="11.25">
      <c r="A948" s="252"/>
      <c r="B948" s="252"/>
      <c r="C948" s="253"/>
      <c r="D948" s="255"/>
      <c r="E948" s="250"/>
      <c r="F948" s="249"/>
    </row>
    <row r="949" spans="1:6" ht="11.25">
      <c r="A949" s="252"/>
      <c r="B949" s="252"/>
      <c r="C949" s="253"/>
      <c r="D949" s="255"/>
      <c r="E949" s="250"/>
      <c r="F949" s="249"/>
    </row>
    <row r="950" spans="1:6" ht="11.25">
      <c r="A950" s="252"/>
      <c r="B950" s="252"/>
      <c r="C950" s="253"/>
      <c r="D950" s="255"/>
      <c r="E950" s="250"/>
      <c r="F950" s="249"/>
    </row>
    <row r="951" spans="1:6" ht="11.25">
      <c r="A951" s="252"/>
      <c r="B951" s="252"/>
      <c r="C951" s="253"/>
      <c r="D951" s="255"/>
      <c r="E951" s="250"/>
      <c r="F951" s="249"/>
    </row>
    <row r="952" spans="1:6" ht="11.25">
      <c r="A952" s="252"/>
      <c r="B952" s="252"/>
      <c r="C952" s="253"/>
      <c r="D952" s="255"/>
      <c r="E952" s="250"/>
      <c r="F952" s="249"/>
    </row>
    <row r="953" spans="1:6" ht="11.25">
      <c r="A953" s="252"/>
      <c r="B953" s="252"/>
      <c r="C953" s="253"/>
      <c r="D953" s="255"/>
      <c r="E953" s="250"/>
      <c r="F953" s="249"/>
    </row>
    <row r="954" spans="1:6" ht="11.25">
      <c r="A954" s="252"/>
      <c r="B954" s="252"/>
      <c r="C954" s="253"/>
      <c r="D954" s="255"/>
      <c r="E954" s="250"/>
      <c r="F954" s="249"/>
    </row>
    <row r="955" spans="1:6" ht="11.25">
      <c r="A955" s="252"/>
      <c r="B955" s="252"/>
      <c r="C955" s="253"/>
      <c r="D955" s="255"/>
      <c r="E955" s="250"/>
      <c r="F955" s="249"/>
    </row>
    <row r="956" spans="1:6" ht="11.25">
      <c r="A956" s="252"/>
      <c r="B956" s="252"/>
      <c r="C956" s="253"/>
      <c r="D956" s="255"/>
      <c r="E956" s="250"/>
      <c r="F956" s="249"/>
    </row>
    <row r="957" spans="1:6" ht="11.25">
      <c r="A957" s="252"/>
      <c r="B957" s="252"/>
      <c r="C957" s="253"/>
      <c r="D957" s="255"/>
      <c r="E957" s="250"/>
      <c r="F957" s="249"/>
    </row>
    <row r="958" spans="1:6" ht="11.25">
      <c r="A958" s="252"/>
      <c r="B958" s="252"/>
      <c r="C958" s="253"/>
      <c r="D958" s="255"/>
      <c r="E958" s="250"/>
      <c r="F958" s="249"/>
    </row>
    <row r="959" spans="1:6" ht="11.25">
      <c r="A959" s="252"/>
      <c r="B959" s="252"/>
      <c r="C959" s="253"/>
      <c r="D959" s="255"/>
      <c r="E959" s="250"/>
      <c r="F959" s="249"/>
    </row>
    <row r="960" spans="1:6" ht="11.25">
      <c r="A960" s="252"/>
      <c r="B960" s="252"/>
      <c r="C960" s="253"/>
      <c r="D960" s="255"/>
      <c r="E960" s="250"/>
      <c r="F960" s="249"/>
    </row>
    <row r="961" spans="1:6" ht="11.25">
      <c r="A961" s="252"/>
      <c r="B961" s="252"/>
      <c r="C961" s="253"/>
      <c r="D961" s="255"/>
      <c r="E961" s="250"/>
      <c r="F961" s="249"/>
    </row>
    <row r="962" spans="1:6" ht="11.25">
      <c r="A962" s="252"/>
      <c r="B962" s="252"/>
      <c r="C962" s="253"/>
      <c r="D962" s="255"/>
      <c r="E962" s="250"/>
      <c r="F962" s="249"/>
    </row>
    <row r="963" spans="1:6" ht="11.25">
      <c r="A963" s="252"/>
      <c r="B963" s="252"/>
      <c r="C963" s="253"/>
      <c r="D963" s="255"/>
      <c r="E963" s="250"/>
      <c r="F963" s="249"/>
    </row>
    <row r="964" spans="1:6" ht="11.25">
      <c r="A964" s="252"/>
      <c r="B964" s="252"/>
      <c r="C964" s="253"/>
      <c r="D964" s="255"/>
      <c r="E964" s="250"/>
      <c r="F964" s="249"/>
    </row>
    <row r="965" spans="1:6" ht="11.25">
      <c r="A965" s="252"/>
      <c r="B965" s="252"/>
      <c r="C965" s="253"/>
      <c r="D965" s="255"/>
      <c r="E965" s="250"/>
      <c r="F965" s="249"/>
    </row>
    <row r="966" spans="1:6" ht="11.25">
      <c r="A966" s="252"/>
      <c r="B966" s="252"/>
      <c r="C966" s="253"/>
      <c r="D966" s="255"/>
      <c r="E966" s="250"/>
      <c r="F966" s="249"/>
    </row>
    <row r="967" spans="1:6" ht="11.25">
      <c r="A967" s="252"/>
      <c r="B967" s="252"/>
      <c r="C967" s="253"/>
      <c r="D967" s="255"/>
      <c r="E967" s="250"/>
      <c r="F967" s="249"/>
    </row>
    <row r="968" spans="1:6" ht="11.25">
      <c r="A968" s="252"/>
      <c r="B968" s="252"/>
      <c r="C968" s="253"/>
      <c r="D968" s="255"/>
      <c r="E968" s="250"/>
      <c r="F968" s="249"/>
    </row>
    <row r="969" spans="1:6" ht="11.25">
      <c r="A969" s="252"/>
      <c r="B969" s="252"/>
      <c r="C969" s="253"/>
      <c r="D969" s="255"/>
      <c r="E969" s="250"/>
      <c r="F969" s="249"/>
    </row>
    <row r="970" spans="1:6" ht="11.25">
      <c r="A970" s="252"/>
      <c r="B970" s="252"/>
      <c r="C970" s="253"/>
      <c r="D970" s="255"/>
      <c r="E970" s="250"/>
      <c r="F970" s="249"/>
    </row>
    <row r="971" spans="1:6" ht="11.25">
      <c r="A971" s="252"/>
      <c r="B971" s="252"/>
      <c r="C971" s="253"/>
      <c r="D971" s="255"/>
      <c r="E971" s="250"/>
      <c r="F971" s="249"/>
    </row>
    <row r="972" spans="1:6" ht="11.25">
      <c r="A972" s="252"/>
      <c r="B972" s="252"/>
      <c r="C972" s="253"/>
      <c r="D972" s="255"/>
      <c r="E972" s="250"/>
      <c r="F972" s="249"/>
    </row>
    <row r="973" spans="1:6" ht="11.25">
      <c r="A973" s="252"/>
      <c r="B973" s="252"/>
      <c r="C973" s="253"/>
      <c r="D973" s="255"/>
      <c r="E973" s="250"/>
      <c r="F973" s="249"/>
    </row>
    <row r="974" spans="1:6" ht="11.25">
      <c r="A974" s="252"/>
      <c r="B974" s="252"/>
      <c r="C974" s="253"/>
      <c r="D974" s="255"/>
      <c r="E974" s="250"/>
      <c r="F974" s="249"/>
    </row>
    <row r="975" spans="1:6" ht="11.25">
      <c r="A975" s="252"/>
      <c r="B975" s="252"/>
      <c r="C975" s="253"/>
      <c r="D975" s="255"/>
      <c r="E975" s="250"/>
      <c r="F975" s="249"/>
    </row>
    <row r="976" spans="1:6" ht="11.25">
      <c r="A976" s="252"/>
      <c r="B976" s="252"/>
      <c r="C976" s="253"/>
      <c r="D976" s="255"/>
      <c r="E976" s="250"/>
      <c r="F976" s="249"/>
    </row>
    <row r="977" spans="1:6" ht="11.25">
      <c r="A977" s="252"/>
      <c r="B977" s="252"/>
      <c r="C977" s="253"/>
      <c r="D977" s="255"/>
      <c r="E977" s="250"/>
      <c r="F977" s="249"/>
    </row>
    <row r="978" spans="1:6" ht="11.25">
      <c r="A978" s="252"/>
      <c r="B978" s="252"/>
      <c r="C978" s="253"/>
      <c r="D978" s="255"/>
      <c r="E978" s="250"/>
      <c r="F978" s="249"/>
    </row>
    <row r="979" spans="1:6" ht="11.25">
      <c r="A979" s="252"/>
      <c r="B979" s="252"/>
      <c r="C979" s="253"/>
      <c r="D979" s="255"/>
      <c r="E979" s="250"/>
      <c r="F979" s="249"/>
    </row>
    <row r="980" spans="1:6" ht="11.25">
      <c r="A980" s="252"/>
      <c r="B980" s="252"/>
      <c r="C980" s="253"/>
      <c r="D980" s="255"/>
      <c r="E980" s="250"/>
      <c r="F980" s="249"/>
    </row>
    <row r="981" spans="1:6" ht="11.25">
      <c r="A981" s="252"/>
      <c r="B981" s="252"/>
      <c r="C981" s="253"/>
      <c r="D981" s="255"/>
      <c r="E981" s="250"/>
      <c r="F981" s="249"/>
    </row>
    <row r="982" spans="1:6" ht="11.25">
      <c r="A982" s="252"/>
      <c r="B982" s="252"/>
      <c r="C982" s="253"/>
      <c r="D982" s="255"/>
      <c r="E982" s="250"/>
      <c r="F982" s="249"/>
    </row>
    <row r="983" spans="1:6" ht="11.25">
      <c r="A983" s="252"/>
      <c r="B983" s="252"/>
      <c r="C983" s="253"/>
      <c r="D983" s="255"/>
      <c r="E983" s="250"/>
      <c r="F983" s="249"/>
    </row>
    <row r="984" spans="1:6" ht="11.25">
      <c r="A984" s="252"/>
      <c r="B984" s="252"/>
      <c r="C984" s="253"/>
      <c r="D984" s="255"/>
      <c r="E984" s="250"/>
      <c r="F984" s="249"/>
    </row>
    <row r="985" spans="1:6" ht="11.25">
      <c r="A985" s="252"/>
      <c r="B985" s="252"/>
      <c r="C985" s="253"/>
      <c r="D985" s="255"/>
      <c r="E985" s="250"/>
      <c r="F985" s="249"/>
    </row>
    <row r="986" spans="1:6" ht="11.25">
      <c r="A986" s="252"/>
      <c r="B986" s="252"/>
      <c r="C986" s="253"/>
      <c r="D986" s="255"/>
      <c r="E986" s="250"/>
      <c r="F986" s="249"/>
    </row>
    <row r="987" spans="1:6" ht="11.25">
      <c r="A987" s="252"/>
      <c r="B987" s="252"/>
      <c r="C987" s="253"/>
      <c r="D987" s="255"/>
      <c r="E987" s="250"/>
      <c r="F987" s="249"/>
    </row>
    <row r="988" spans="1:6" ht="11.25">
      <c r="A988" s="252"/>
      <c r="B988" s="252"/>
      <c r="C988" s="253"/>
      <c r="D988" s="255"/>
      <c r="E988" s="250"/>
      <c r="F988" s="249"/>
    </row>
    <row r="989" spans="1:6" ht="11.25">
      <c r="A989" s="252"/>
      <c r="B989" s="252"/>
      <c r="C989" s="253"/>
      <c r="D989" s="255"/>
      <c r="E989" s="250"/>
      <c r="F989" s="249"/>
    </row>
    <row r="990" spans="1:6" ht="11.25">
      <c r="A990" s="252"/>
      <c r="B990" s="252"/>
      <c r="C990" s="253"/>
      <c r="D990" s="255"/>
      <c r="E990" s="250"/>
      <c r="F990" s="249"/>
    </row>
    <row r="991" spans="1:6" ht="11.25">
      <c r="A991" s="252"/>
      <c r="B991" s="252"/>
      <c r="C991" s="253"/>
      <c r="D991" s="255"/>
      <c r="E991" s="250"/>
      <c r="F991" s="249"/>
    </row>
    <row r="992" spans="1:6" ht="11.25">
      <c r="A992" s="252"/>
      <c r="B992" s="252"/>
      <c r="C992" s="253"/>
      <c r="D992" s="255"/>
      <c r="E992" s="250"/>
      <c r="F992" s="249"/>
    </row>
    <row r="993" spans="1:6" ht="11.25">
      <c r="A993" s="252"/>
      <c r="B993" s="252"/>
      <c r="C993" s="253"/>
      <c r="D993" s="255"/>
      <c r="E993" s="250"/>
      <c r="F993" s="249"/>
    </row>
    <row r="994" spans="1:6" ht="11.25">
      <c r="A994" s="252"/>
      <c r="B994" s="252"/>
      <c r="C994" s="253"/>
      <c r="D994" s="255"/>
      <c r="E994" s="250"/>
      <c r="F994" s="249"/>
    </row>
    <row r="995" spans="1:6" ht="11.25">
      <c r="A995" s="252"/>
      <c r="B995" s="252"/>
      <c r="C995" s="253"/>
      <c r="D995" s="255"/>
      <c r="E995" s="250"/>
      <c r="F995" s="249"/>
    </row>
    <row r="996" spans="1:6" ht="11.25">
      <c r="A996" s="252"/>
      <c r="B996" s="252"/>
      <c r="C996" s="253"/>
      <c r="D996" s="255"/>
      <c r="E996" s="250"/>
      <c r="F996" s="249"/>
    </row>
    <row r="997" spans="1:6" ht="11.25">
      <c r="A997" s="252"/>
      <c r="B997" s="252"/>
      <c r="C997" s="253"/>
      <c r="D997" s="255"/>
      <c r="E997" s="250"/>
      <c r="F997" s="249"/>
    </row>
    <row r="998" spans="1:6" ht="11.25">
      <c r="A998" s="252"/>
      <c r="B998" s="252"/>
      <c r="C998" s="253"/>
      <c r="D998" s="255"/>
      <c r="E998" s="250"/>
      <c r="F998" s="249"/>
    </row>
    <row r="999" spans="1:6" ht="11.25">
      <c r="A999" s="252"/>
      <c r="B999" s="252"/>
      <c r="C999" s="253"/>
      <c r="D999" s="255"/>
      <c r="E999" s="250"/>
      <c r="F999" s="249"/>
    </row>
    <row r="1000" spans="1:6" ht="11.25">
      <c r="A1000" s="252"/>
      <c r="B1000" s="252"/>
      <c r="C1000" s="253"/>
      <c r="D1000" s="255"/>
      <c r="E1000" s="250"/>
      <c r="F1000" s="249"/>
    </row>
    <row r="1001" spans="1:6" ht="11.25">
      <c r="A1001" s="252"/>
      <c r="B1001" s="252"/>
      <c r="C1001" s="253"/>
      <c r="D1001" s="255"/>
      <c r="E1001" s="250"/>
      <c r="F1001" s="249"/>
    </row>
    <row r="1002" spans="1:6" ht="11.25">
      <c r="A1002" s="252"/>
      <c r="B1002" s="252"/>
      <c r="C1002" s="253"/>
      <c r="D1002" s="255"/>
      <c r="E1002" s="250"/>
      <c r="F1002" s="249"/>
    </row>
    <row r="1003" spans="1:6" ht="11.25">
      <c r="A1003" s="252"/>
      <c r="B1003" s="252"/>
      <c r="C1003" s="253"/>
      <c r="D1003" s="255"/>
      <c r="E1003" s="250"/>
      <c r="F1003" s="249"/>
    </row>
    <row r="1004" spans="1:6" ht="11.25">
      <c r="A1004" s="252"/>
      <c r="B1004" s="252"/>
      <c r="C1004" s="253"/>
      <c r="D1004" s="255"/>
      <c r="E1004" s="250"/>
      <c r="F1004" s="249"/>
    </row>
    <row r="1005" spans="1:6" ht="11.25">
      <c r="A1005" s="252"/>
      <c r="B1005" s="252"/>
      <c r="C1005" s="253"/>
      <c r="D1005" s="255"/>
      <c r="E1005" s="250"/>
      <c r="F1005" s="249"/>
    </row>
    <row r="1006" spans="1:6" ht="11.25">
      <c r="A1006" s="252"/>
      <c r="B1006" s="252"/>
      <c r="C1006" s="253"/>
      <c r="D1006" s="255"/>
      <c r="E1006" s="250"/>
      <c r="F1006" s="249"/>
    </row>
    <row r="1007" spans="1:6" ht="11.25">
      <c r="A1007" s="252"/>
      <c r="B1007" s="252"/>
      <c r="C1007" s="253"/>
      <c r="D1007" s="255"/>
      <c r="E1007" s="250"/>
      <c r="F1007" s="249"/>
    </row>
    <row r="1008" spans="1:6" ht="11.25">
      <c r="A1008" s="252"/>
      <c r="B1008" s="252"/>
      <c r="C1008" s="253"/>
      <c r="D1008" s="255"/>
      <c r="E1008" s="250"/>
      <c r="F1008" s="249"/>
    </row>
    <row r="1009" spans="1:6" ht="11.25">
      <c r="A1009" s="252"/>
      <c r="B1009" s="252"/>
      <c r="C1009" s="253"/>
      <c r="D1009" s="255"/>
      <c r="E1009" s="250"/>
      <c r="F1009" s="249"/>
    </row>
    <row r="1010" spans="1:6" ht="11.25">
      <c r="A1010" s="252"/>
      <c r="B1010" s="252"/>
      <c r="C1010" s="253"/>
      <c r="D1010" s="255"/>
      <c r="E1010" s="250"/>
      <c r="F1010" s="249"/>
    </row>
    <row r="1011" spans="1:6" ht="11.25">
      <c r="A1011" s="252"/>
      <c r="B1011" s="252"/>
      <c r="C1011" s="253"/>
      <c r="D1011" s="255"/>
      <c r="E1011" s="250"/>
      <c r="F1011" s="249"/>
    </row>
    <row r="1012" spans="1:6" ht="11.25">
      <c r="A1012" s="252"/>
      <c r="B1012" s="252"/>
      <c r="C1012" s="253"/>
      <c r="D1012" s="255"/>
      <c r="E1012" s="250"/>
      <c r="F1012" s="249"/>
    </row>
    <row r="1013" spans="1:6" ht="11.25">
      <c r="A1013" s="252"/>
      <c r="B1013" s="252"/>
      <c r="C1013" s="253"/>
      <c r="D1013" s="255"/>
      <c r="E1013" s="250"/>
      <c r="F1013" s="249"/>
    </row>
    <row r="1014" spans="1:6" ht="11.25">
      <c r="A1014" s="252"/>
      <c r="B1014" s="252"/>
      <c r="C1014" s="253"/>
      <c r="D1014" s="255"/>
      <c r="E1014" s="250"/>
      <c r="F1014" s="249"/>
    </row>
    <row r="1015" spans="1:6" ht="11.25">
      <c r="A1015" s="252"/>
      <c r="B1015" s="252"/>
      <c r="C1015" s="253"/>
      <c r="D1015" s="255"/>
      <c r="E1015" s="250"/>
      <c r="F1015" s="249"/>
    </row>
    <row r="1016" spans="1:6" ht="11.25">
      <c r="A1016" s="252"/>
      <c r="B1016" s="252"/>
      <c r="C1016" s="253"/>
      <c r="D1016" s="255"/>
      <c r="E1016" s="250"/>
      <c r="F1016" s="249"/>
    </row>
    <row r="1017" spans="1:6" ht="11.25">
      <c r="A1017" s="252"/>
      <c r="B1017" s="252"/>
      <c r="C1017" s="253"/>
      <c r="D1017" s="255"/>
      <c r="E1017" s="250"/>
      <c r="F1017" s="249"/>
    </row>
    <row r="1018" spans="1:6" ht="11.25">
      <c r="A1018" s="252"/>
      <c r="B1018" s="252"/>
      <c r="C1018" s="253"/>
      <c r="D1018" s="255"/>
      <c r="E1018" s="250"/>
      <c r="F1018" s="249"/>
    </row>
    <row r="1019" spans="1:6" ht="11.25">
      <c r="A1019" s="252"/>
      <c r="B1019" s="252"/>
      <c r="C1019" s="257"/>
      <c r="D1019" s="255"/>
      <c r="E1019" s="250"/>
      <c r="F1019" s="249"/>
    </row>
    <row r="1020" spans="1:6" ht="11.25">
      <c r="A1020" s="252"/>
      <c r="B1020" s="252"/>
      <c r="C1020" s="257"/>
      <c r="D1020" s="255"/>
      <c r="E1020" s="250"/>
      <c r="F1020" s="249"/>
    </row>
    <row r="1021" spans="1:6" ht="11.25">
      <c r="A1021" s="252"/>
      <c r="B1021" s="252"/>
      <c r="C1021" s="257"/>
      <c r="D1021" s="255"/>
      <c r="E1021" s="250"/>
      <c r="F1021" s="249"/>
    </row>
    <row r="1022" spans="1:6" ht="11.25">
      <c r="A1022" s="252"/>
      <c r="B1022" s="252"/>
      <c r="C1022" s="257"/>
      <c r="D1022" s="255"/>
      <c r="E1022" s="250"/>
      <c r="F1022" s="249"/>
    </row>
    <row r="1023" spans="1:6" ht="11.25">
      <c r="A1023" s="252"/>
      <c r="B1023" s="252"/>
      <c r="C1023" s="257"/>
      <c r="D1023" s="255"/>
      <c r="E1023" s="250"/>
      <c r="F1023" s="249"/>
    </row>
    <row r="1024" spans="1:6" ht="11.25">
      <c r="A1024" s="252"/>
      <c r="B1024" s="252"/>
      <c r="C1024" s="257"/>
      <c r="D1024" s="255"/>
      <c r="E1024" s="250"/>
      <c r="F1024" s="249"/>
    </row>
    <row r="1025" spans="1:6" ht="11.25">
      <c r="A1025" s="252"/>
      <c r="B1025" s="252"/>
      <c r="C1025" s="257"/>
      <c r="D1025" s="255"/>
      <c r="E1025" s="250"/>
      <c r="F1025" s="249"/>
    </row>
    <row r="1026" spans="1:6" ht="11.25">
      <c r="A1026" s="252"/>
      <c r="B1026" s="252"/>
      <c r="C1026" s="257"/>
      <c r="D1026" s="255"/>
      <c r="E1026" s="250"/>
      <c r="F1026" s="249"/>
    </row>
    <row r="1027" spans="1:6" ht="11.25">
      <c r="A1027" s="252"/>
      <c r="B1027" s="252"/>
      <c r="C1027" s="257"/>
      <c r="D1027" s="255"/>
      <c r="E1027" s="250"/>
      <c r="F1027" s="249"/>
    </row>
    <row r="1028" spans="1:6" ht="11.25">
      <c r="A1028" s="252"/>
      <c r="B1028" s="252"/>
      <c r="C1028" s="257"/>
      <c r="D1028" s="255"/>
      <c r="E1028" s="250"/>
      <c r="F1028" s="249"/>
    </row>
    <row r="1029" spans="1:6" ht="11.25">
      <c r="A1029" s="252"/>
      <c r="B1029" s="252"/>
      <c r="C1029" s="257"/>
      <c r="D1029" s="255"/>
      <c r="E1029" s="250"/>
      <c r="F1029" s="249"/>
    </row>
    <row r="1030" spans="1:6" ht="11.25">
      <c r="A1030" s="252"/>
      <c r="B1030" s="252"/>
      <c r="C1030" s="257"/>
      <c r="D1030" s="255"/>
      <c r="E1030" s="250"/>
      <c r="F1030" s="249"/>
    </row>
    <row r="1031" spans="1:6" ht="11.25">
      <c r="A1031" s="252"/>
      <c r="B1031" s="252"/>
      <c r="C1031" s="257"/>
      <c r="D1031" s="255"/>
      <c r="E1031" s="250"/>
      <c r="F1031" s="249"/>
    </row>
    <row r="1032" spans="1:6" ht="11.25">
      <c r="A1032" s="252"/>
      <c r="B1032" s="252"/>
      <c r="C1032" s="257"/>
      <c r="D1032" s="255"/>
      <c r="E1032" s="250"/>
      <c r="F1032" s="249"/>
    </row>
    <row r="1033" spans="1:6" ht="11.25">
      <c r="A1033" s="252"/>
      <c r="B1033" s="252"/>
      <c r="C1033" s="257"/>
      <c r="D1033" s="255"/>
      <c r="E1033" s="250"/>
      <c r="F1033" s="249"/>
    </row>
    <row r="1034" spans="1:6" ht="11.25">
      <c r="A1034" s="252"/>
      <c r="B1034" s="252"/>
      <c r="C1034" s="257"/>
      <c r="D1034" s="255"/>
      <c r="E1034" s="250"/>
      <c r="F1034" s="249"/>
    </row>
    <row r="1035" spans="1:6" ht="11.25">
      <c r="A1035" s="252"/>
      <c r="B1035" s="252"/>
      <c r="C1035" s="257"/>
      <c r="D1035" s="255"/>
      <c r="E1035" s="250"/>
      <c r="F1035" s="249"/>
    </row>
    <row r="1036" spans="1:6" ht="11.25">
      <c r="A1036" s="252"/>
      <c r="B1036" s="252"/>
      <c r="C1036" s="257"/>
      <c r="D1036" s="255"/>
      <c r="E1036" s="250"/>
      <c r="F1036" s="249"/>
    </row>
    <row r="1037" spans="1:6" ht="11.25">
      <c r="A1037" s="252"/>
      <c r="B1037" s="252"/>
      <c r="C1037" s="257"/>
      <c r="D1037" s="255"/>
      <c r="E1037" s="250"/>
      <c r="F1037" s="249"/>
    </row>
    <row r="1038" spans="1:6" ht="11.25">
      <c r="A1038" s="252"/>
      <c r="B1038" s="252"/>
      <c r="C1038" s="257"/>
      <c r="D1038" s="255"/>
      <c r="E1038" s="250"/>
      <c r="F1038" s="249"/>
    </row>
    <row r="1039" spans="1:6" ht="11.25">
      <c r="A1039" s="252"/>
      <c r="B1039" s="252"/>
      <c r="C1039" s="257"/>
      <c r="D1039" s="255"/>
      <c r="E1039" s="250"/>
      <c r="F1039" s="249"/>
    </row>
    <row r="1040" spans="1:6" ht="11.25">
      <c r="A1040" s="252"/>
      <c r="B1040" s="252"/>
      <c r="C1040" s="257"/>
      <c r="D1040" s="255"/>
      <c r="E1040" s="250"/>
      <c r="F1040" s="249"/>
    </row>
    <row r="1041" spans="1:6" ht="11.25">
      <c r="A1041" s="252"/>
      <c r="B1041" s="252"/>
      <c r="C1041" s="257"/>
      <c r="D1041" s="255"/>
      <c r="E1041" s="250"/>
      <c r="F1041" s="249"/>
    </row>
    <row r="1042" spans="1:6" ht="11.25">
      <c r="A1042" s="252"/>
      <c r="B1042" s="252"/>
      <c r="C1042" s="257"/>
      <c r="D1042" s="255"/>
      <c r="E1042" s="250"/>
      <c r="F1042" s="249"/>
    </row>
    <row r="1043" spans="1:6" ht="11.25">
      <c r="A1043" s="252"/>
      <c r="B1043" s="252"/>
      <c r="C1043" s="257"/>
      <c r="D1043" s="255"/>
      <c r="E1043" s="250"/>
      <c r="F1043" s="249"/>
    </row>
    <row r="1044" spans="1:6" ht="11.25">
      <c r="A1044" s="252"/>
      <c r="B1044" s="252"/>
      <c r="C1044" s="257"/>
      <c r="D1044" s="255"/>
      <c r="E1044" s="250"/>
      <c r="F1044" s="249"/>
    </row>
    <row r="1045" spans="2:6" ht="11.25">
      <c r="B1045" s="252"/>
      <c r="C1045" s="257"/>
      <c r="D1045" s="255"/>
      <c r="E1045" s="250"/>
      <c r="F1045" s="249"/>
    </row>
    <row r="1046" spans="2:6" ht="11.25">
      <c r="B1046" s="252"/>
      <c r="C1046" s="257"/>
      <c r="D1046" s="255"/>
      <c r="E1046" s="250"/>
      <c r="F1046" s="249"/>
    </row>
    <row r="1047" spans="2:6" ht="11.25">
      <c r="B1047" s="252"/>
      <c r="C1047" s="257"/>
      <c r="D1047" s="255"/>
      <c r="E1047" s="250"/>
      <c r="F1047" s="249"/>
    </row>
    <row r="1048" spans="2:6" ht="11.25">
      <c r="B1048" s="252"/>
      <c r="C1048" s="257"/>
      <c r="D1048" s="255"/>
      <c r="E1048" s="250"/>
      <c r="F1048" s="249"/>
    </row>
    <row r="1049" spans="2:6" ht="11.25">
      <c r="B1049" s="252"/>
      <c r="C1049" s="257"/>
      <c r="D1049" s="255"/>
      <c r="E1049" s="250"/>
      <c r="F1049" s="249"/>
    </row>
    <row r="1050" spans="2:6" ht="11.25">
      <c r="B1050" s="252"/>
      <c r="C1050" s="257"/>
      <c r="D1050" s="255"/>
      <c r="E1050" s="250"/>
      <c r="F1050" s="249"/>
    </row>
    <row r="1051" spans="2:6" ht="11.25">
      <c r="B1051" s="252"/>
      <c r="C1051" s="257"/>
      <c r="D1051" s="255"/>
      <c r="E1051" s="250"/>
      <c r="F1051" s="249"/>
    </row>
    <row r="1052" spans="2:6" ht="11.25">
      <c r="B1052" s="252"/>
      <c r="C1052" s="257"/>
      <c r="D1052" s="255"/>
      <c r="E1052" s="250"/>
      <c r="F1052" s="249"/>
    </row>
    <row r="1053" spans="2:6" ht="11.25">
      <c r="B1053" s="252"/>
      <c r="C1053" s="257"/>
      <c r="D1053" s="255"/>
      <c r="E1053" s="250"/>
      <c r="F1053" s="249"/>
    </row>
    <row r="1054" spans="2:6" ht="11.25">
      <c r="B1054" s="252"/>
      <c r="C1054" s="257"/>
      <c r="D1054" s="255"/>
      <c r="E1054" s="250"/>
      <c r="F1054" s="249"/>
    </row>
    <row r="1055" spans="2:6" ht="11.25">
      <c r="B1055" s="252"/>
      <c r="C1055" s="257"/>
      <c r="D1055" s="255"/>
      <c r="E1055" s="250"/>
      <c r="F1055" s="249"/>
    </row>
    <row r="1056" spans="2:6" ht="11.25">
      <c r="B1056" s="252"/>
      <c r="C1056" s="257"/>
      <c r="D1056" s="255"/>
      <c r="E1056" s="250"/>
      <c r="F1056" s="249"/>
    </row>
    <row r="1057" spans="2:6" ht="11.25">
      <c r="B1057" s="252"/>
      <c r="C1057" s="257"/>
      <c r="D1057" s="255"/>
      <c r="E1057" s="250"/>
      <c r="F1057" s="249"/>
    </row>
    <row r="1058" spans="2:6" ht="11.25">
      <c r="B1058" s="252"/>
      <c r="C1058" s="257"/>
      <c r="D1058" s="255"/>
      <c r="E1058" s="250"/>
      <c r="F1058" s="249"/>
    </row>
    <row r="1059" spans="2:6" ht="11.25">
      <c r="B1059" s="252"/>
      <c r="C1059" s="257"/>
      <c r="D1059" s="255"/>
      <c r="E1059" s="250"/>
      <c r="F1059" s="249"/>
    </row>
    <row r="1060" spans="2:6" ht="11.25">
      <c r="B1060" s="252"/>
      <c r="C1060" s="257"/>
      <c r="D1060" s="255"/>
      <c r="E1060" s="250"/>
      <c r="F1060" s="249"/>
    </row>
    <row r="1061" spans="2:6" ht="11.25">
      <c r="B1061" s="252"/>
      <c r="C1061" s="257"/>
      <c r="D1061" s="255"/>
      <c r="E1061" s="250"/>
      <c r="F1061" s="249"/>
    </row>
    <row r="1062" spans="2:6" ht="11.25">
      <c r="B1062" s="252"/>
      <c r="C1062" s="257"/>
      <c r="D1062" s="255"/>
      <c r="E1062" s="250"/>
      <c r="F1062" s="249"/>
    </row>
    <row r="1063" spans="2:6" ht="11.25">
      <c r="B1063" s="252"/>
      <c r="C1063" s="257"/>
      <c r="D1063" s="255"/>
      <c r="E1063" s="250"/>
      <c r="F1063" s="249"/>
    </row>
    <row r="1064" spans="2:6" ht="11.25">
      <c r="B1064" s="252"/>
      <c r="C1064" s="257"/>
      <c r="D1064" s="255"/>
      <c r="E1064" s="250"/>
      <c r="F1064" s="249"/>
    </row>
    <row r="1065" spans="2:6" ht="11.25">
      <c r="B1065" s="252"/>
      <c r="C1065" s="257"/>
      <c r="D1065" s="255"/>
      <c r="E1065" s="250"/>
      <c r="F1065" s="249"/>
    </row>
    <row r="1066" spans="2:6" ht="11.25">
      <c r="B1066" s="252"/>
      <c r="C1066" s="257"/>
      <c r="D1066" s="255"/>
      <c r="E1066" s="250"/>
      <c r="F1066" s="249"/>
    </row>
    <row r="1067" spans="2:6" ht="11.25">
      <c r="B1067" s="252"/>
      <c r="C1067" s="257"/>
      <c r="D1067" s="255"/>
      <c r="E1067" s="250"/>
      <c r="F1067" s="249"/>
    </row>
    <row r="1068" spans="2:6" ht="11.25">
      <c r="B1068" s="252"/>
      <c r="C1068" s="257"/>
      <c r="D1068" s="255"/>
      <c r="E1068" s="250"/>
      <c r="F1068" s="249"/>
    </row>
    <row r="1069" spans="2:6" ht="11.25">
      <c r="B1069" s="252"/>
      <c r="C1069" s="257"/>
      <c r="D1069" s="255"/>
      <c r="E1069" s="250"/>
      <c r="F1069" s="249"/>
    </row>
    <row r="1070" spans="2:6" ht="11.25">
      <c r="B1070" s="252"/>
      <c r="C1070" s="257"/>
      <c r="D1070" s="255"/>
      <c r="E1070" s="250"/>
      <c r="F1070" s="249"/>
    </row>
    <row r="1071" spans="2:6" ht="11.25">
      <c r="B1071" s="252"/>
      <c r="C1071" s="257"/>
      <c r="D1071" s="255"/>
      <c r="E1071" s="250"/>
      <c r="F1071" s="249"/>
    </row>
    <row r="1072" spans="2:6" ht="11.25">
      <c r="B1072" s="252"/>
      <c r="C1072" s="257"/>
      <c r="D1072" s="255"/>
      <c r="E1072" s="250"/>
      <c r="F1072" s="249"/>
    </row>
    <row r="1073" spans="2:6" ht="11.25">
      <c r="B1073" s="252"/>
      <c r="C1073" s="257"/>
      <c r="D1073" s="255"/>
      <c r="E1073" s="250"/>
      <c r="F1073" s="249"/>
    </row>
    <row r="1074" spans="2:6" ht="11.25">
      <c r="B1074" s="252"/>
      <c r="C1074" s="257"/>
      <c r="D1074" s="255"/>
      <c r="E1074" s="250"/>
      <c r="F1074" s="249"/>
    </row>
    <row r="1075" spans="2:6" ht="11.25">
      <c r="B1075" s="252"/>
      <c r="C1075" s="257"/>
      <c r="D1075" s="255"/>
      <c r="E1075" s="250"/>
      <c r="F1075" s="249"/>
    </row>
    <row r="1076" spans="2:6" ht="11.25">
      <c r="B1076" s="252"/>
      <c r="C1076" s="257"/>
      <c r="D1076" s="255"/>
      <c r="E1076" s="250"/>
      <c r="F1076" s="249"/>
    </row>
    <row r="1077" spans="2:6" ht="11.25">
      <c r="B1077" s="252"/>
      <c r="C1077" s="257"/>
      <c r="D1077" s="255"/>
      <c r="E1077" s="250"/>
      <c r="F1077" s="249"/>
    </row>
    <row r="1078" spans="2:6" ht="11.25">
      <c r="B1078" s="252"/>
      <c r="C1078" s="257"/>
      <c r="D1078" s="255"/>
      <c r="E1078" s="250"/>
      <c r="F1078" s="249"/>
    </row>
    <row r="1079" spans="2:6" ht="11.25">
      <c r="B1079" s="252"/>
      <c r="C1079" s="257"/>
      <c r="D1079" s="255"/>
      <c r="E1079" s="250"/>
      <c r="F1079" s="249"/>
    </row>
    <row r="1080" spans="2:6" ht="11.25">
      <c r="B1080" s="252"/>
      <c r="C1080" s="257"/>
      <c r="D1080" s="255"/>
      <c r="E1080" s="250"/>
      <c r="F1080" s="249"/>
    </row>
    <row r="1081" spans="2:6" ht="11.25">
      <c r="B1081" s="252"/>
      <c r="C1081" s="257"/>
      <c r="D1081" s="255"/>
      <c r="E1081" s="250"/>
      <c r="F1081" s="249"/>
    </row>
    <row r="1082" spans="2:6" ht="11.25">
      <c r="B1082" s="252"/>
      <c r="C1082" s="257"/>
      <c r="D1082" s="255"/>
      <c r="E1082" s="250"/>
      <c r="F1082" s="249"/>
    </row>
    <row r="1083" spans="2:6" ht="11.25">
      <c r="B1083" s="252"/>
      <c r="C1083" s="257"/>
      <c r="D1083" s="255"/>
      <c r="E1083" s="250"/>
      <c r="F1083" s="249"/>
    </row>
    <row r="1084" spans="2:6" ht="11.25">
      <c r="B1084" s="252"/>
      <c r="C1084" s="257"/>
      <c r="D1084" s="255"/>
      <c r="E1084" s="250"/>
      <c r="F1084" s="249"/>
    </row>
    <row r="1085" spans="2:6" ht="11.25">
      <c r="B1085" s="252"/>
      <c r="C1085" s="257"/>
      <c r="D1085" s="255"/>
      <c r="E1085" s="250"/>
      <c r="F1085" s="249"/>
    </row>
    <row r="1086" spans="2:6" ht="11.25">
      <c r="B1086" s="252"/>
      <c r="C1086" s="257"/>
      <c r="D1086" s="255"/>
      <c r="E1086" s="250"/>
      <c r="F1086" s="249"/>
    </row>
    <row r="1087" spans="2:6" ht="11.25">
      <c r="B1087" s="252"/>
      <c r="C1087" s="257"/>
      <c r="D1087" s="255"/>
      <c r="E1087" s="250"/>
      <c r="F1087" s="249"/>
    </row>
    <row r="1088" spans="2:6" ht="11.25">
      <c r="B1088" s="252"/>
      <c r="C1088" s="257"/>
      <c r="D1088" s="255"/>
      <c r="E1088" s="250"/>
      <c r="F1088" s="249"/>
    </row>
    <row r="1089" spans="2:6" ht="11.25">
      <c r="B1089" s="252"/>
      <c r="C1089" s="257"/>
      <c r="D1089" s="255"/>
      <c r="E1089" s="250"/>
      <c r="F1089" s="249"/>
    </row>
    <row r="1090" spans="2:6" ht="11.25">
      <c r="B1090" s="252"/>
      <c r="C1090" s="257"/>
      <c r="D1090" s="255"/>
      <c r="E1090" s="250"/>
      <c r="F1090" s="249"/>
    </row>
    <row r="1091" spans="2:6" ht="11.25">
      <c r="B1091" s="252"/>
      <c r="C1091" s="257"/>
      <c r="D1091" s="255"/>
      <c r="E1091" s="250"/>
      <c r="F1091" s="249"/>
    </row>
    <row r="1092" spans="2:6" ht="11.25">
      <c r="B1092" s="252"/>
      <c r="C1092" s="257"/>
      <c r="D1092" s="255"/>
      <c r="E1092" s="250"/>
      <c r="F1092" s="249"/>
    </row>
    <row r="1093" spans="2:6" ht="11.25">
      <c r="B1093" s="252"/>
      <c r="C1093" s="257"/>
      <c r="D1093" s="255"/>
      <c r="E1093" s="250"/>
      <c r="F1093" s="249"/>
    </row>
    <row r="1094" spans="2:6" ht="11.25">
      <c r="B1094" s="252"/>
      <c r="C1094" s="257"/>
      <c r="D1094" s="255"/>
      <c r="E1094" s="250"/>
      <c r="F1094" s="249"/>
    </row>
    <row r="1095" spans="2:6" ht="11.25">
      <c r="B1095" s="252"/>
      <c r="C1095" s="257"/>
      <c r="D1095" s="255"/>
      <c r="E1095" s="250"/>
      <c r="F1095" s="249"/>
    </row>
    <row r="1096" spans="2:6" ht="11.25">
      <c r="B1096" s="252"/>
      <c r="C1096" s="257"/>
      <c r="D1096" s="255"/>
      <c r="E1096" s="250"/>
      <c r="F1096" s="249"/>
    </row>
    <row r="1097" spans="2:6" ht="11.25">
      <c r="B1097" s="252"/>
      <c r="C1097" s="257"/>
      <c r="D1097" s="255"/>
      <c r="E1097" s="250"/>
      <c r="F1097" s="249"/>
    </row>
    <row r="1098" spans="2:6" ht="11.25">
      <c r="B1098" s="252"/>
      <c r="C1098" s="257"/>
      <c r="D1098" s="255"/>
      <c r="E1098" s="250"/>
      <c r="F1098" s="249"/>
    </row>
    <row r="1099" spans="2:6" ht="11.25">
      <c r="B1099" s="252"/>
      <c r="C1099" s="257"/>
      <c r="D1099" s="255"/>
      <c r="E1099" s="250"/>
      <c r="F1099" s="249"/>
    </row>
    <row r="1100" spans="2:6" ht="11.25">
      <c r="B1100" s="252"/>
      <c r="C1100" s="257"/>
      <c r="D1100" s="255"/>
      <c r="E1100" s="250"/>
      <c r="F1100" s="249"/>
    </row>
    <row r="1101" spans="2:6" ht="11.25">
      <c r="B1101" s="252"/>
      <c r="C1101" s="257"/>
      <c r="D1101" s="255"/>
      <c r="E1101" s="250"/>
      <c r="F1101" s="249"/>
    </row>
    <row r="1102" spans="2:6" ht="11.25">
      <c r="B1102" s="252"/>
      <c r="C1102" s="257"/>
      <c r="D1102" s="255"/>
      <c r="E1102" s="250"/>
      <c r="F1102" s="249"/>
    </row>
    <row r="1103" spans="2:6" ht="11.25">
      <c r="B1103" s="252"/>
      <c r="C1103" s="257"/>
      <c r="D1103" s="255"/>
      <c r="E1103" s="250"/>
      <c r="F1103" s="249"/>
    </row>
    <row r="1104" spans="2:6" ht="11.25">
      <c r="B1104" s="252"/>
      <c r="C1104" s="257"/>
      <c r="D1104" s="255"/>
      <c r="E1104" s="250"/>
      <c r="F1104" s="249"/>
    </row>
    <row r="1105" spans="2:6" ht="11.25">
      <c r="B1105" s="252"/>
      <c r="C1105" s="257"/>
      <c r="D1105" s="255"/>
      <c r="E1105" s="250"/>
      <c r="F1105" s="249"/>
    </row>
    <row r="1106" spans="2:6" ht="11.25">
      <c r="B1106" s="252"/>
      <c r="C1106" s="257"/>
      <c r="D1106" s="255"/>
      <c r="E1106" s="250"/>
      <c r="F1106" s="249"/>
    </row>
    <row r="1107" spans="2:6" ht="11.25">
      <c r="B1107" s="252"/>
      <c r="C1107" s="257"/>
      <c r="D1107" s="255"/>
      <c r="E1107" s="250"/>
      <c r="F1107" s="249"/>
    </row>
    <row r="1108" spans="2:6" ht="11.25">
      <c r="B1108" s="252"/>
      <c r="C1108" s="257"/>
      <c r="D1108" s="255"/>
      <c r="E1108" s="250"/>
      <c r="F1108" s="249"/>
    </row>
    <row r="1109" spans="2:6" ht="11.25">
      <c r="B1109" s="252"/>
      <c r="C1109" s="257"/>
      <c r="D1109" s="255"/>
      <c r="E1109" s="250"/>
      <c r="F1109" s="249"/>
    </row>
    <row r="1110" spans="2:6" ht="11.25">
      <c r="B1110" s="252"/>
      <c r="C1110" s="257"/>
      <c r="D1110" s="255"/>
      <c r="E1110" s="250"/>
      <c r="F1110" s="249"/>
    </row>
    <row r="1111" spans="2:6" ht="11.25">
      <c r="B1111" s="252"/>
      <c r="C1111" s="257"/>
      <c r="D1111" s="255"/>
      <c r="E1111" s="250"/>
      <c r="F1111" s="249"/>
    </row>
    <row r="1112" spans="2:6" ht="11.25">
      <c r="B1112" s="252"/>
      <c r="C1112" s="257"/>
      <c r="D1112" s="255"/>
      <c r="E1112" s="250"/>
      <c r="F1112" s="249"/>
    </row>
    <row r="1113" spans="2:6" ht="11.25">
      <c r="B1113" s="252"/>
      <c r="C1113" s="257"/>
      <c r="D1113" s="255"/>
      <c r="E1113" s="250"/>
      <c r="F1113" s="249"/>
    </row>
    <row r="1114" spans="2:6" ht="11.25">
      <c r="B1114" s="252"/>
      <c r="C1114" s="257"/>
      <c r="D1114" s="255"/>
      <c r="E1114" s="250"/>
      <c r="F1114" s="249"/>
    </row>
    <row r="1115" spans="2:6" ht="11.25">
      <c r="B1115" s="252"/>
      <c r="C1115" s="257"/>
      <c r="D1115" s="255"/>
      <c r="E1115" s="250"/>
      <c r="F1115" s="249"/>
    </row>
    <row r="1116" spans="2:6" ht="11.25">
      <c r="B1116" s="252"/>
      <c r="C1116" s="257"/>
      <c r="D1116" s="255"/>
      <c r="E1116" s="250"/>
      <c r="F1116" s="249"/>
    </row>
    <row r="1117" spans="2:6" ht="11.25">
      <c r="B1117" s="252"/>
      <c r="C1117" s="257"/>
      <c r="D1117" s="255"/>
      <c r="E1117" s="250"/>
      <c r="F1117" s="249"/>
    </row>
    <row r="1118" spans="2:6" ht="11.25">
      <c r="B1118" s="252"/>
      <c r="C1118" s="257"/>
      <c r="D1118" s="255"/>
      <c r="E1118" s="250"/>
      <c r="F1118" s="249"/>
    </row>
    <row r="1119" spans="2:6" ht="11.25">
      <c r="B1119" s="252"/>
      <c r="C1119" s="257"/>
      <c r="D1119" s="255"/>
      <c r="E1119" s="250"/>
      <c r="F1119" s="249"/>
    </row>
    <row r="1120" spans="2:6" ht="11.25">
      <c r="B1120" s="252"/>
      <c r="C1120" s="257"/>
      <c r="D1120" s="255"/>
      <c r="E1120" s="250"/>
      <c r="F1120" s="249"/>
    </row>
    <row r="1121" spans="2:6" ht="11.25">
      <c r="B1121" s="252"/>
      <c r="C1121" s="257"/>
      <c r="D1121" s="255"/>
      <c r="E1121" s="250"/>
      <c r="F1121" s="249"/>
    </row>
    <row r="1122" spans="2:6" ht="11.25">
      <c r="B1122" s="252"/>
      <c r="C1122" s="257"/>
      <c r="D1122" s="255"/>
      <c r="E1122" s="250"/>
      <c r="F1122" s="249"/>
    </row>
    <row r="1123" spans="2:6" ht="11.25">
      <c r="B1123" s="252"/>
      <c r="C1123" s="257"/>
      <c r="D1123" s="255"/>
      <c r="E1123" s="250"/>
      <c r="F1123" s="249"/>
    </row>
    <row r="1124" spans="2:6" ht="11.25">
      <c r="B1124" s="252"/>
      <c r="C1124" s="257"/>
      <c r="D1124" s="255"/>
      <c r="E1124" s="250"/>
      <c r="F1124" s="249"/>
    </row>
    <row r="1125" spans="2:6" ht="11.25">
      <c r="B1125" s="252"/>
      <c r="C1125" s="257"/>
      <c r="D1125" s="255"/>
      <c r="E1125" s="250"/>
      <c r="F1125" s="249"/>
    </row>
    <row r="1126" spans="2:6" ht="11.25">
      <c r="B1126" s="252"/>
      <c r="C1126" s="257"/>
      <c r="D1126" s="255"/>
      <c r="E1126" s="250"/>
      <c r="F1126" s="249"/>
    </row>
    <row r="1127" spans="2:6" ht="11.25">
      <c r="B1127" s="252"/>
      <c r="C1127" s="257"/>
      <c r="D1127" s="255"/>
      <c r="E1127" s="250"/>
      <c r="F1127" s="249"/>
    </row>
    <row r="1128" spans="2:6" ht="11.25">
      <c r="B1128" s="252"/>
      <c r="C1128" s="257"/>
      <c r="D1128" s="255"/>
      <c r="E1128" s="250"/>
      <c r="F1128" s="249"/>
    </row>
    <row r="1129" spans="2:6" ht="11.25">
      <c r="B1129" s="252"/>
      <c r="C1129" s="257"/>
      <c r="D1129" s="255"/>
      <c r="E1129" s="250"/>
      <c r="F1129" s="249"/>
    </row>
    <row r="1130" spans="2:6" ht="11.25">
      <c r="B1130" s="252"/>
      <c r="C1130" s="257"/>
      <c r="D1130" s="255"/>
      <c r="E1130" s="250"/>
      <c r="F1130" s="249"/>
    </row>
    <row r="1131" spans="2:6" ht="11.25">
      <c r="B1131" s="252"/>
      <c r="C1131" s="257"/>
      <c r="D1131" s="255"/>
      <c r="E1131" s="250"/>
      <c r="F1131" s="249"/>
    </row>
    <row r="1132" spans="2:6" ht="11.25">
      <c r="B1132" s="252"/>
      <c r="C1132" s="257"/>
      <c r="D1132" s="255"/>
      <c r="E1132" s="250"/>
      <c r="F1132" s="249"/>
    </row>
    <row r="1133" spans="2:6" ht="11.25">
      <c r="B1133" s="252"/>
      <c r="C1133" s="257"/>
      <c r="D1133" s="255"/>
      <c r="E1133" s="250"/>
      <c r="F1133" s="249"/>
    </row>
    <row r="1134" spans="2:6" ht="11.25">
      <c r="B1134" s="252"/>
      <c r="C1134" s="257"/>
      <c r="D1134" s="255"/>
      <c r="E1134" s="250"/>
      <c r="F1134" s="249"/>
    </row>
    <row r="1135" spans="2:6" ht="11.25">
      <c r="B1135" s="252"/>
      <c r="C1135" s="257"/>
      <c r="D1135" s="255"/>
      <c r="E1135" s="250"/>
      <c r="F1135" s="249"/>
    </row>
    <row r="1136" spans="2:6" ht="11.25">
      <c r="B1136" s="252"/>
      <c r="C1136" s="257"/>
      <c r="D1136" s="255"/>
      <c r="E1136" s="250"/>
      <c r="F1136" s="249"/>
    </row>
    <row r="1137" spans="2:6" ht="11.25">
      <c r="B1137" s="252"/>
      <c r="C1137" s="257"/>
      <c r="D1137" s="255"/>
      <c r="E1137" s="250"/>
      <c r="F1137" s="249"/>
    </row>
    <row r="1138" spans="2:6" ht="11.25">
      <c r="B1138" s="252"/>
      <c r="C1138" s="257"/>
      <c r="D1138" s="255"/>
      <c r="E1138" s="250"/>
      <c r="F1138" s="249"/>
    </row>
    <row r="1139" spans="2:6" ht="11.25">
      <c r="B1139" s="252"/>
      <c r="C1139" s="257"/>
      <c r="D1139" s="255"/>
      <c r="E1139" s="250"/>
      <c r="F1139" s="249"/>
    </row>
    <row r="1140" spans="2:6" ht="11.25">
      <c r="B1140" s="252"/>
      <c r="C1140" s="257"/>
      <c r="D1140" s="255"/>
      <c r="E1140" s="250"/>
      <c r="F1140" s="249"/>
    </row>
    <row r="1141" spans="2:6" ht="11.25">
      <c r="B1141" s="252"/>
      <c r="C1141" s="257"/>
      <c r="D1141" s="255"/>
      <c r="E1141" s="250"/>
      <c r="F1141" s="249"/>
    </row>
    <row r="1142" spans="2:6" ht="11.25">
      <c r="B1142" s="252"/>
      <c r="C1142" s="257"/>
      <c r="D1142" s="255"/>
      <c r="E1142" s="250"/>
      <c r="F1142" s="249"/>
    </row>
    <row r="1143" spans="2:6" ht="11.25">
      <c r="B1143" s="252"/>
      <c r="C1143" s="257"/>
      <c r="D1143" s="255"/>
      <c r="E1143" s="250"/>
      <c r="F1143" s="249"/>
    </row>
    <row r="1144" spans="2:6" ht="11.25">
      <c r="B1144" s="252"/>
      <c r="C1144" s="257"/>
      <c r="D1144" s="255"/>
      <c r="E1144" s="250"/>
      <c r="F1144" s="249"/>
    </row>
    <row r="1145" spans="2:6" ht="11.25">
      <c r="B1145" s="252"/>
      <c r="C1145" s="257"/>
      <c r="D1145" s="255"/>
      <c r="E1145" s="250"/>
      <c r="F1145" s="249"/>
    </row>
    <row r="1146" spans="2:6" ht="11.25">
      <c r="B1146" s="252"/>
      <c r="C1146" s="257"/>
      <c r="D1146" s="255"/>
      <c r="E1146" s="250"/>
      <c r="F1146" s="249"/>
    </row>
    <row r="1147" spans="2:6" ht="11.25">
      <c r="B1147" s="252"/>
      <c r="C1147" s="257"/>
      <c r="D1147" s="255"/>
      <c r="E1147" s="250"/>
      <c r="F1147" s="249"/>
    </row>
    <row r="1148" spans="2:6" ht="11.25">
      <c r="B1148" s="252"/>
      <c r="C1148" s="257"/>
      <c r="D1148" s="255"/>
      <c r="E1148" s="250"/>
      <c r="F1148" s="249"/>
    </row>
    <row r="1149" spans="2:6" ht="11.25">
      <c r="B1149" s="252"/>
      <c r="C1149" s="257"/>
      <c r="D1149" s="255"/>
      <c r="E1149" s="250"/>
      <c r="F1149" s="249"/>
    </row>
    <row r="1150" spans="2:6" ht="11.25">
      <c r="B1150" s="252"/>
      <c r="C1150" s="257"/>
      <c r="D1150" s="255"/>
      <c r="E1150" s="250"/>
      <c r="F1150" s="249"/>
    </row>
    <row r="1151" spans="2:6" ht="11.25">
      <c r="B1151" s="252"/>
      <c r="C1151" s="257"/>
      <c r="D1151" s="255"/>
      <c r="E1151" s="250"/>
      <c r="F1151" s="249"/>
    </row>
    <row r="1152" spans="2:6" ht="11.25">
      <c r="B1152" s="252"/>
      <c r="C1152" s="257"/>
      <c r="D1152" s="255"/>
      <c r="E1152" s="250"/>
      <c r="F1152" s="249"/>
    </row>
    <row r="1153" spans="2:6" ht="11.25">
      <c r="B1153" s="252"/>
      <c r="C1153" s="257"/>
      <c r="D1153" s="255"/>
      <c r="E1153" s="250"/>
      <c r="F1153" s="249"/>
    </row>
    <row r="1154" spans="2:6" ht="11.25">
      <c r="B1154" s="252"/>
      <c r="C1154" s="257"/>
      <c r="D1154" s="255"/>
      <c r="E1154" s="250"/>
      <c r="F1154" s="249"/>
    </row>
    <row r="1155" spans="2:6" ht="11.25">
      <c r="B1155" s="252"/>
      <c r="C1155" s="257"/>
      <c r="D1155" s="255"/>
      <c r="E1155" s="250"/>
      <c r="F1155" s="249"/>
    </row>
    <row r="1156" spans="2:6" ht="11.25">
      <c r="B1156" s="252"/>
      <c r="C1156" s="257"/>
      <c r="D1156" s="255"/>
      <c r="E1156" s="250"/>
      <c r="F1156" s="249"/>
    </row>
    <row r="1157" spans="2:6" ht="11.25">
      <c r="B1157" s="252"/>
      <c r="C1157" s="257"/>
      <c r="D1157" s="255"/>
      <c r="E1157" s="250"/>
      <c r="F1157" s="249"/>
    </row>
    <row r="1158" spans="2:6" ht="11.25">
      <c r="B1158" s="252"/>
      <c r="C1158" s="257"/>
      <c r="D1158" s="255"/>
      <c r="E1158" s="250"/>
      <c r="F1158" s="249"/>
    </row>
    <row r="1159" spans="2:6" ht="11.25">
      <c r="B1159" s="252"/>
      <c r="C1159" s="257"/>
      <c r="D1159" s="255"/>
      <c r="E1159" s="250"/>
      <c r="F1159" s="249"/>
    </row>
    <row r="1160" spans="2:6" ht="11.25">
      <c r="B1160" s="252"/>
      <c r="C1160" s="257"/>
      <c r="D1160" s="255"/>
      <c r="E1160" s="250"/>
      <c r="F1160" s="249"/>
    </row>
    <row r="1161" spans="2:6" ht="11.25">
      <c r="B1161" s="252"/>
      <c r="C1161" s="257"/>
      <c r="D1161" s="255"/>
      <c r="E1161" s="250"/>
      <c r="F1161" s="249"/>
    </row>
    <row r="1162" spans="2:6" ht="11.25">
      <c r="B1162" s="252"/>
      <c r="C1162" s="257"/>
      <c r="D1162" s="255"/>
      <c r="E1162" s="250"/>
      <c r="F1162" s="249"/>
    </row>
    <row r="1163" spans="2:6" ht="11.25">
      <c r="B1163" s="252"/>
      <c r="C1163" s="257"/>
      <c r="D1163" s="255"/>
      <c r="E1163" s="250"/>
      <c r="F1163" s="249"/>
    </row>
    <row r="1164" spans="2:6" ht="11.25">
      <c r="B1164" s="252"/>
      <c r="C1164" s="257"/>
      <c r="D1164" s="255"/>
      <c r="E1164" s="250"/>
      <c r="F1164" s="249"/>
    </row>
    <row r="1165" spans="2:6" ht="11.25">
      <c r="B1165" s="252"/>
      <c r="C1165" s="257"/>
      <c r="D1165" s="255"/>
      <c r="E1165" s="250"/>
      <c r="F1165" s="249"/>
    </row>
    <row r="1166" spans="2:6" ht="11.25">
      <c r="B1166" s="252"/>
      <c r="C1166" s="257"/>
      <c r="D1166" s="255"/>
      <c r="E1166" s="250"/>
      <c r="F1166" s="249"/>
    </row>
    <row r="1167" spans="2:6" ht="11.25">
      <c r="B1167" s="252"/>
      <c r="C1167" s="257"/>
      <c r="D1167" s="255"/>
      <c r="E1167" s="250"/>
      <c r="F1167" s="249"/>
    </row>
    <row r="1168" spans="2:6" ht="11.25">
      <c r="B1168" s="252"/>
      <c r="C1168" s="257"/>
      <c r="D1168" s="255"/>
      <c r="E1168" s="250"/>
      <c r="F1168" s="249"/>
    </row>
    <row r="1169" spans="2:6" ht="11.25">
      <c r="B1169" s="252"/>
      <c r="C1169" s="257"/>
      <c r="D1169" s="255"/>
      <c r="E1169" s="250"/>
      <c r="F1169" s="249"/>
    </row>
    <row r="1170" spans="2:6" ht="11.25">
      <c r="B1170" s="252"/>
      <c r="C1170" s="257"/>
      <c r="D1170" s="255"/>
      <c r="E1170" s="250"/>
      <c r="F1170" s="249"/>
    </row>
    <row r="1171" spans="2:6" ht="11.25">
      <c r="B1171" s="252"/>
      <c r="C1171" s="257"/>
      <c r="D1171" s="255"/>
      <c r="E1171" s="250"/>
      <c r="F1171" s="249"/>
    </row>
    <row r="1172" spans="2:6" ht="11.25">
      <c r="B1172" s="252"/>
      <c r="C1172" s="257"/>
      <c r="D1172" s="255"/>
      <c r="E1172" s="250"/>
      <c r="F1172" s="249"/>
    </row>
    <row r="1173" spans="2:6" ht="11.25">
      <c r="B1173" s="252"/>
      <c r="C1173" s="257"/>
      <c r="D1173" s="255"/>
      <c r="E1173" s="250"/>
      <c r="F1173" s="249"/>
    </row>
    <row r="1174" spans="2:6" ht="11.25">
      <c r="B1174" s="252"/>
      <c r="C1174" s="257"/>
      <c r="D1174" s="255"/>
      <c r="E1174" s="250"/>
      <c r="F1174" s="249"/>
    </row>
    <row r="1175" spans="2:6" ht="11.25">
      <c r="B1175" s="252"/>
      <c r="C1175" s="257"/>
      <c r="D1175" s="255"/>
      <c r="E1175" s="250"/>
      <c r="F1175" s="249"/>
    </row>
    <row r="1176" spans="2:6" ht="11.25">
      <c r="B1176" s="252"/>
      <c r="C1176" s="257"/>
      <c r="D1176" s="255"/>
      <c r="E1176" s="250"/>
      <c r="F1176" s="249"/>
    </row>
    <row r="1177" spans="2:6" ht="11.25">
      <c r="B1177" s="252"/>
      <c r="C1177" s="257"/>
      <c r="D1177" s="255"/>
      <c r="E1177" s="250"/>
      <c r="F1177" s="249"/>
    </row>
    <row r="1178" spans="2:6" ht="11.25">
      <c r="B1178" s="252"/>
      <c r="C1178" s="257"/>
      <c r="D1178" s="255"/>
      <c r="E1178" s="250"/>
      <c r="F1178" s="249"/>
    </row>
    <row r="1179" spans="2:6" ht="11.25">
      <c r="B1179" s="252"/>
      <c r="C1179" s="257"/>
      <c r="D1179" s="255"/>
      <c r="E1179" s="250"/>
      <c r="F1179" s="249"/>
    </row>
    <row r="1180" spans="2:6" ht="11.25">
      <c r="B1180" s="252"/>
      <c r="C1180" s="257"/>
      <c r="D1180" s="255"/>
      <c r="E1180" s="250"/>
      <c r="F1180" s="249"/>
    </row>
    <row r="1181" spans="2:6" ht="11.25">
      <c r="B1181" s="252"/>
      <c r="C1181" s="257"/>
      <c r="D1181" s="255"/>
      <c r="E1181" s="250"/>
      <c r="F1181" s="249"/>
    </row>
    <row r="1182" spans="2:6" ht="11.25">
      <c r="B1182" s="252"/>
      <c r="C1182" s="257"/>
      <c r="D1182" s="255"/>
      <c r="E1182" s="250"/>
      <c r="F1182" s="249"/>
    </row>
    <row r="1183" spans="2:6" ht="11.25">
      <c r="B1183" s="252"/>
      <c r="C1183" s="257"/>
      <c r="D1183" s="255"/>
      <c r="E1183" s="250"/>
      <c r="F1183" s="249"/>
    </row>
    <row r="1184" spans="2:6" ht="11.25">
      <c r="B1184" s="252"/>
      <c r="C1184" s="257"/>
      <c r="D1184" s="255"/>
      <c r="E1184" s="250"/>
      <c r="F1184" s="249"/>
    </row>
    <row r="1185" spans="2:6" ht="11.25">
      <c r="B1185" s="252"/>
      <c r="C1185" s="257"/>
      <c r="D1185" s="255"/>
      <c r="E1185" s="250"/>
      <c r="F1185" s="249"/>
    </row>
    <row r="1186" spans="2:6" ht="11.25">
      <c r="B1186" s="252"/>
      <c r="C1186" s="257"/>
      <c r="D1186" s="255"/>
      <c r="E1186" s="250"/>
      <c r="F1186" s="249"/>
    </row>
    <row r="1187" spans="2:6" ht="11.25">
      <c r="B1187" s="252"/>
      <c r="C1187" s="257"/>
      <c r="D1187" s="255"/>
      <c r="E1187" s="250"/>
      <c r="F1187" s="249"/>
    </row>
    <row r="1188" spans="2:6" ht="11.25">
      <c r="B1188" s="252"/>
      <c r="C1188" s="257"/>
      <c r="D1188" s="255"/>
      <c r="E1188" s="250"/>
      <c r="F1188" s="249"/>
    </row>
    <row r="1189" spans="2:6" ht="11.25">
      <c r="B1189" s="252"/>
      <c r="C1189" s="257"/>
      <c r="D1189" s="255"/>
      <c r="E1189" s="250"/>
      <c r="F1189" s="249"/>
    </row>
    <row r="1190" spans="2:6" ht="11.25">
      <c r="B1190" s="252"/>
      <c r="C1190" s="257"/>
      <c r="D1190" s="255"/>
      <c r="E1190" s="250"/>
      <c r="F1190" s="249"/>
    </row>
    <row r="1191" spans="2:6" ht="11.25">
      <c r="B1191" s="252"/>
      <c r="C1191" s="257"/>
      <c r="D1191" s="255"/>
      <c r="E1191" s="250"/>
      <c r="F1191" s="249"/>
    </row>
    <row r="1192" spans="2:6" ht="11.25">
      <c r="B1192" s="252"/>
      <c r="C1192" s="257"/>
      <c r="D1192" s="255"/>
      <c r="E1192" s="250"/>
      <c r="F1192" s="249"/>
    </row>
    <row r="1193" spans="2:6" ht="11.25">
      <c r="B1193" s="252"/>
      <c r="C1193" s="257"/>
      <c r="D1193" s="255"/>
      <c r="E1193" s="98"/>
      <c r="F1193" s="249"/>
    </row>
    <row r="1194" spans="2:6" ht="11.25">
      <c r="B1194" s="252"/>
      <c r="C1194" s="257"/>
      <c r="D1194" s="255"/>
      <c r="E1194" s="98"/>
      <c r="F1194" s="249"/>
    </row>
    <row r="1195" spans="2:6" ht="11.25">
      <c r="B1195" s="252"/>
      <c r="C1195" s="257"/>
      <c r="D1195" s="255"/>
      <c r="E1195" s="98"/>
      <c r="F1195" s="249"/>
    </row>
    <row r="1196" spans="2:6" ht="11.25">
      <c r="B1196" s="252"/>
      <c r="C1196" s="257"/>
      <c r="D1196" s="255"/>
      <c r="E1196" s="98"/>
      <c r="F1196" s="249"/>
    </row>
    <row r="1197" spans="2:6" ht="11.25">
      <c r="B1197" s="252"/>
      <c r="C1197" s="257"/>
      <c r="D1197" s="255"/>
      <c r="E1197" s="98"/>
      <c r="F1197" s="249"/>
    </row>
    <row r="1198" spans="2:6" ht="11.25">
      <c r="B1198" s="252"/>
      <c r="C1198" s="257"/>
      <c r="D1198" s="255"/>
      <c r="E1198" s="98"/>
      <c r="F1198" s="249"/>
    </row>
    <row r="1199" spans="2:6" ht="11.25">
      <c r="B1199" s="252"/>
      <c r="C1199" s="257"/>
      <c r="D1199" s="255"/>
      <c r="E1199" s="98"/>
      <c r="F1199" s="249"/>
    </row>
    <row r="1200" spans="2:6" ht="11.25">
      <c r="B1200" s="252"/>
      <c r="C1200" s="257"/>
      <c r="D1200" s="255"/>
      <c r="E1200" s="98"/>
      <c r="F1200" s="249"/>
    </row>
    <row r="1201" spans="2:6" ht="11.25">
      <c r="B1201" s="252"/>
      <c r="C1201" s="257"/>
      <c r="D1201" s="255"/>
      <c r="E1201" s="98"/>
      <c r="F1201" s="249"/>
    </row>
    <row r="1202" spans="2:6" ht="11.25">
      <c r="B1202" s="252"/>
      <c r="C1202" s="257"/>
      <c r="D1202" s="255"/>
      <c r="E1202" s="98"/>
      <c r="F1202" s="249"/>
    </row>
    <row r="1203" spans="2:6" ht="11.25">
      <c r="B1203" s="252"/>
      <c r="C1203" s="257"/>
      <c r="D1203" s="255"/>
      <c r="E1203" s="98"/>
      <c r="F1203" s="249"/>
    </row>
    <row r="1204" spans="2:6" ht="11.25">
      <c r="B1204" s="252"/>
      <c r="C1204" s="257"/>
      <c r="D1204" s="255"/>
      <c r="E1204" s="98"/>
      <c r="F1204" s="249"/>
    </row>
    <row r="1205" spans="2:6" ht="11.25">
      <c r="B1205" s="252"/>
      <c r="C1205" s="257"/>
      <c r="D1205" s="255"/>
      <c r="E1205" s="98"/>
      <c r="F1205" s="249"/>
    </row>
    <row r="1206" spans="2:6" ht="11.25">
      <c r="B1206" s="252"/>
      <c r="C1206" s="257"/>
      <c r="D1206" s="255"/>
      <c r="E1206" s="98"/>
      <c r="F1206" s="249"/>
    </row>
    <row r="1207" spans="2:6" ht="11.25">
      <c r="B1207" s="252"/>
      <c r="C1207" s="257"/>
      <c r="D1207" s="255"/>
      <c r="E1207" s="98"/>
      <c r="F1207" s="249"/>
    </row>
    <row r="1208" spans="2:6" ht="11.25">
      <c r="B1208" s="252"/>
      <c r="C1208" s="257"/>
      <c r="D1208" s="255"/>
      <c r="E1208" s="98"/>
      <c r="F1208" s="249"/>
    </row>
    <row r="1209" spans="2:6" ht="11.25">
      <c r="B1209" s="252"/>
      <c r="C1209" s="257"/>
      <c r="D1209" s="255"/>
      <c r="E1209" s="98"/>
      <c r="F1209" s="249"/>
    </row>
    <row r="1210" spans="2:6" ht="11.25">
      <c r="B1210" s="252"/>
      <c r="C1210" s="257"/>
      <c r="D1210" s="255"/>
      <c r="E1210" s="98"/>
      <c r="F1210" s="249"/>
    </row>
    <row r="1211" spans="2:6" ht="11.25">
      <c r="B1211" s="252"/>
      <c r="C1211" s="257"/>
      <c r="D1211" s="255"/>
      <c r="E1211" s="98"/>
      <c r="F1211" s="249"/>
    </row>
    <row r="1212" spans="2:6" ht="11.25">
      <c r="B1212" s="252"/>
      <c r="C1212" s="257"/>
      <c r="D1212" s="255"/>
      <c r="E1212" s="98"/>
      <c r="F1212" s="249"/>
    </row>
    <row r="1213" spans="2:6" ht="11.25">
      <c r="B1213" s="252"/>
      <c r="C1213" s="257"/>
      <c r="D1213" s="255"/>
      <c r="E1213" s="98"/>
      <c r="F1213" s="249"/>
    </row>
    <row r="1214" spans="2:6" ht="11.25">
      <c r="B1214" s="252"/>
      <c r="C1214" s="257"/>
      <c r="D1214" s="255"/>
      <c r="E1214" s="98"/>
      <c r="F1214" s="249"/>
    </row>
    <row r="1215" spans="2:6" ht="11.25">
      <c r="B1215" s="252"/>
      <c r="C1215" s="257"/>
      <c r="D1215" s="255"/>
      <c r="E1215" s="98"/>
      <c r="F1215" s="249"/>
    </row>
    <row r="1216" spans="2:6" ht="11.25">
      <c r="B1216" s="252"/>
      <c r="C1216" s="257"/>
      <c r="D1216" s="255"/>
      <c r="E1216" s="98"/>
      <c r="F1216" s="249"/>
    </row>
    <row r="1217" spans="2:6" ht="11.25">
      <c r="B1217" s="252"/>
      <c r="C1217" s="257"/>
      <c r="D1217" s="255"/>
      <c r="E1217" s="98"/>
      <c r="F1217" s="249"/>
    </row>
    <row r="1218" spans="2:6" ht="11.25">
      <c r="B1218" s="252"/>
      <c r="C1218" s="257"/>
      <c r="D1218" s="255"/>
      <c r="E1218" s="98"/>
      <c r="F1218" s="249"/>
    </row>
    <row r="1219" spans="2:6" ht="11.25">
      <c r="B1219" s="252"/>
      <c r="C1219" s="257"/>
      <c r="D1219" s="255"/>
      <c r="E1219" s="98"/>
      <c r="F1219" s="249"/>
    </row>
    <row r="1220" spans="2:6" ht="11.25">
      <c r="B1220" s="252"/>
      <c r="C1220" s="257"/>
      <c r="D1220" s="255"/>
      <c r="E1220" s="98"/>
      <c r="F1220" s="249"/>
    </row>
    <row r="1221" spans="2:6" ht="11.25">
      <c r="B1221" s="252"/>
      <c r="C1221" s="257"/>
      <c r="D1221" s="255"/>
      <c r="E1221" s="98"/>
      <c r="F1221" s="249"/>
    </row>
    <row r="1222" spans="2:6" ht="11.25">
      <c r="B1222" s="252"/>
      <c r="C1222" s="257"/>
      <c r="D1222" s="255"/>
      <c r="E1222" s="98"/>
      <c r="F1222" s="249"/>
    </row>
    <row r="1223" spans="2:6" ht="11.25">
      <c r="B1223" s="252"/>
      <c r="C1223" s="257"/>
      <c r="D1223" s="255"/>
      <c r="E1223" s="98"/>
      <c r="F1223" s="249"/>
    </row>
    <row r="1224" spans="2:6" ht="11.25">
      <c r="B1224" s="252"/>
      <c r="C1224" s="257"/>
      <c r="D1224" s="255"/>
      <c r="E1224" s="98"/>
      <c r="F1224" s="249"/>
    </row>
    <row r="1225" spans="2:6" ht="11.25">
      <c r="B1225" s="252"/>
      <c r="C1225" s="257"/>
      <c r="D1225" s="255"/>
      <c r="E1225" s="98"/>
      <c r="F1225" s="249"/>
    </row>
    <row r="1226" spans="2:6" ht="11.25">
      <c r="B1226" s="252"/>
      <c r="C1226" s="257"/>
      <c r="D1226" s="255"/>
      <c r="E1226" s="98"/>
      <c r="F1226" s="249"/>
    </row>
    <row r="1227" spans="2:6" ht="11.25">
      <c r="B1227" s="252"/>
      <c r="C1227" s="257"/>
      <c r="D1227" s="255"/>
      <c r="E1227" s="98"/>
      <c r="F1227" s="249"/>
    </row>
    <row r="1228" spans="2:6" ht="11.25">
      <c r="B1228" s="252"/>
      <c r="C1228" s="257"/>
      <c r="D1228" s="255"/>
      <c r="E1228" s="98"/>
      <c r="F1228" s="249"/>
    </row>
    <row r="1229" spans="2:6" ht="11.25">
      <c r="B1229" s="252"/>
      <c r="C1229" s="257"/>
      <c r="D1229" s="255"/>
      <c r="E1229" s="98"/>
      <c r="F1229" s="249"/>
    </row>
    <row r="1230" spans="2:6" ht="11.25">
      <c r="B1230" s="252"/>
      <c r="C1230" s="257"/>
      <c r="D1230" s="255"/>
      <c r="E1230" s="98"/>
      <c r="F1230" s="249"/>
    </row>
    <row r="1231" spans="2:6" ht="11.25">
      <c r="B1231" s="252"/>
      <c r="C1231" s="257"/>
      <c r="D1231" s="255"/>
      <c r="E1231" s="98"/>
      <c r="F1231" s="249"/>
    </row>
    <row r="1232" spans="2:6" ht="11.25">
      <c r="B1232" s="252"/>
      <c r="C1232" s="257"/>
      <c r="D1232" s="255"/>
      <c r="E1232" s="98"/>
      <c r="F1232" s="249"/>
    </row>
    <row r="1233" spans="2:6" ht="11.25">
      <c r="B1233" s="252"/>
      <c r="C1233" s="257"/>
      <c r="D1233" s="255"/>
      <c r="E1233" s="98"/>
      <c r="F1233" s="249"/>
    </row>
    <row r="1234" spans="2:6" ht="11.25">
      <c r="B1234" s="252"/>
      <c r="C1234" s="257"/>
      <c r="D1234" s="255"/>
      <c r="E1234" s="98"/>
      <c r="F1234" s="249"/>
    </row>
    <row r="1235" spans="2:6" ht="11.25">
      <c r="B1235" s="252"/>
      <c r="C1235" s="257"/>
      <c r="D1235" s="255"/>
      <c r="E1235" s="98"/>
      <c r="F1235" s="249"/>
    </row>
    <row r="1236" spans="2:6" ht="11.25">
      <c r="B1236" s="252"/>
      <c r="C1236" s="257"/>
      <c r="D1236" s="252"/>
      <c r="E1236" s="98"/>
      <c r="F1236" s="249"/>
    </row>
    <row r="1237" spans="2:6" ht="11.25">
      <c r="B1237" s="252"/>
      <c r="C1237" s="257"/>
      <c r="D1237" s="252"/>
      <c r="E1237" s="98"/>
      <c r="F1237" s="249"/>
    </row>
    <row r="1238" spans="2:6" ht="11.25">
      <c r="B1238" s="252"/>
      <c r="C1238" s="257"/>
      <c r="D1238" s="252"/>
      <c r="E1238" s="98"/>
      <c r="F1238" s="249"/>
    </row>
    <row r="1239" spans="2:6" ht="11.25">
      <c r="B1239" s="252"/>
      <c r="C1239" s="257"/>
      <c r="D1239" s="252"/>
      <c r="E1239" s="98"/>
      <c r="F1239" s="249"/>
    </row>
    <row r="1240" spans="2:6" ht="11.25">
      <c r="B1240" s="252"/>
      <c r="C1240" s="257"/>
      <c r="D1240" s="252"/>
      <c r="E1240" s="98"/>
      <c r="F1240" s="249"/>
    </row>
    <row r="1241" spans="2:6" ht="11.25">
      <c r="B1241" s="252"/>
      <c r="C1241" s="257"/>
      <c r="D1241" s="252"/>
      <c r="E1241" s="98"/>
      <c r="F1241" s="249"/>
    </row>
    <row r="1242" spans="2:6" ht="11.25">
      <c r="B1242" s="252"/>
      <c r="C1242" s="257"/>
      <c r="D1242" s="252"/>
      <c r="E1242" s="98"/>
      <c r="F1242" s="249"/>
    </row>
    <row r="1243" spans="2:6" ht="11.25">
      <c r="B1243" s="252"/>
      <c r="C1243" s="257"/>
      <c r="D1243" s="252"/>
      <c r="E1243" s="98"/>
      <c r="F1243" s="249"/>
    </row>
    <row r="1244" spans="2:6" ht="11.25">
      <c r="B1244" s="252"/>
      <c r="C1244" s="257"/>
      <c r="D1244" s="252"/>
      <c r="E1244" s="98"/>
      <c r="F1244" s="249"/>
    </row>
    <row r="1245" spans="2:6" ht="11.25">
      <c r="B1245" s="252"/>
      <c r="C1245" s="257"/>
      <c r="D1245" s="252"/>
      <c r="E1245" s="98"/>
      <c r="F1245" s="249"/>
    </row>
    <row r="1246" spans="2:6" ht="11.25">
      <c r="B1246" s="252"/>
      <c r="C1246" s="257"/>
      <c r="D1246" s="252"/>
      <c r="E1246" s="98"/>
      <c r="F1246" s="249"/>
    </row>
    <row r="1247" spans="2:6" ht="11.25">
      <c r="B1247" s="252"/>
      <c r="C1247" s="257"/>
      <c r="D1247" s="252"/>
      <c r="E1247" s="98"/>
      <c r="F1247" s="249"/>
    </row>
    <row r="1248" spans="2:6" ht="11.25">
      <c r="B1248" s="252"/>
      <c r="C1248" s="257"/>
      <c r="D1248" s="252"/>
      <c r="E1248" s="98"/>
      <c r="F1248" s="249"/>
    </row>
    <row r="1249" spans="2:6" ht="11.25">
      <c r="B1249" s="252"/>
      <c r="C1249" s="257"/>
      <c r="D1249" s="252"/>
      <c r="E1249" s="98"/>
      <c r="F1249" s="249"/>
    </row>
    <row r="1250" spans="2:6" ht="11.25">
      <c r="B1250" s="252"/>
      <c r="C1250" s="257"/>
      <c r="D1250" s="252"/>
      <c r="E1250" s="98"/>
      <c r="F1250" s="249"/>
    </row>
    <row r="1251" spans="2:6" ht="11.25">
      <c r="B1251" s="252"/>
      <c r="C1251" s="257"/>
      <c r="D1251" s="252"/>
      <c r="E1251" s="98"/>
      <c r="F1251" s="249"/>
    </row>
    <row r="1252" spans="2:6" ht="11.25">
      <c r="B1252" s="252"/>
      <c r="C1252" s="257"/>
      <c r="D1252" s="252"/>
      <c r="E1252" s="98"/>
      <c r="F1252" s="249"/>
    </row>
    <row r="1253" spans="2:6" ht="11.25">
      <c r="B1253" s="252"/>
      <c r="C1253" s="257"/>
      <c r="D1253" s="252"/>
      <c r="E1253" s="98"/>
      <c r="F1253" s="249"/>
    </row>
    <row r="1254" spans="2:6" ht="11.25">
      <c r="B1254" s="252"/>
      <c r="C1254" s="257"/>
      <c r="D1254" s="252"/>
      <c r="E1254" s="98"/>
      <c r="F1254" s="249"/>
    </row>
    <row r="1255" spans="2:6" ht="11.25">
      <c r="B1255" s="252"/>
      <c r="C1255" s="257"/>
      <c r="D1255" s="252"/>
      <c r="E1255" s="98"/>
      <c r="F1255" s="249"/>
    </row>
    <row r="1256" spans="2:6" ht="11.25">
      <c r="B1256" s="252"/>
      <c r="C1256" s="257"/>
      <c r="D1256" s="252"/>
      <c r="E1256" s="98"/>
      <c r="F1256" s="249"/>
    </row>
    <row r="1257" spans="2:6" ht="11.25">
      <c r="B1257" s="252"/>
      <c r="C1257" s="257"/>
      <c r="D1257" s="252"/>
      <c r="E1257" s="98"/>
      <c r="F1257" s="249"/>
    </row>
    <row r="1258" spans="2:6" ht="11.25">
      <c r="B1258" s="252"/>
      <c r="C1258" s="257"/>
      <c r="D1258" s="252"/>
      <c r="E1258" s="98"/>
      <c r="F1258" s="249"/>
    </row>
    <row r="1259" spans="2:6" ht="11.25">
      <c r="B1259" s="252"/>
      <c r="C1259" s="257"/>
      <c r="D1259" s="252"/>
      <c r="E1259" s="98"/>
      <c r="F1259" s="249"/>
    </row>
    <row r="1260" spans="2:6" ht="11.25">
      <c r="B1260" s="252"/>
      <c r="C1260" s="257"/>
      <c r="D1260" s="252"/>
      <c r="E1260" s="98"/>
      <c r="F1260" s="249"/>
    </row>
    <row r="1261" spans="2:6" ht="11.25">
      <c r="B1261" s="252"/>
      <c r="C1261" s="257"/>
      <c r="D1261" s="252"/>
      <c r="E1261" s="98"/>
      <c r="F1261" s="249"/>
    </row>
    <row r="1262" spans="2:6" ht="11.25">
      <c r="B1262" s="252"/>
      <c r="C1262" s="257"/>
      <c r="D1262" s="252"/>
      <c r="E1262" s="98"/>
      <c r="F1262" s="249"/>
    </row>
    <row r="1263" spans="2:6" ht="11.25">
      <c r="B1263" s="252"/>
      <c r="C1263" s="257"/>
      <c r="D1263" s="252"/>
      <c r="E1263" s="98"/>
      <c r="F1263" s="249"/>
    </row>
    <row r="1264" spans="2:6" ht="11.25">
      <c r="B1264" s="252"/>
      <c r="C1264" s="257"/>
      <c r="D1264" s="252"/>
      <c r="E1264" s="98"/>
      <c r="F1264" s="249"/>
    </row>
    <row r="1265" spans="2:6" ht="11.25">
      <c r="B1265" s="252"/>
      <c r="C1265" s="257"/>
      <c r="D1265" s="252"/>
      <c r="E1265" s="98"/>
      <c r="F1265" s="249"/>
    </row>
    <row r="1266" spans="2:6" ht="11.25">
      <c r="B1266" s="252"/>
      <c r="C1266" s="257"/>
      <c r="D1266" s="252"/>
      <c r="E1266" s="98"/>
      <c r="F1266" s="249"/>
    </row>
    <row r="1267" spans="2:6" ht="11.25">
      <c r="B1267" s="252"/>
      <c r="C1267" s="257"/>
      <c r="D1267" s="252"/>
      <c r="E1267" s="98"/>
      <c r="F1267" s="249"/>
    </row>
    <row r="1268" spans="2:6" ht="11.25">
      <c r="B1268" s="252"/>
      <c r="C1268" s="257"/>
      <c r="D1268" s="252"/>
      <c r="E1268" s="98"/>
      <c r="F1268" s="249"/>
    </row>
    <row r="1269" spans="2:6" ht="11.25">
      <c r="B1269" s="252"/>
      <c r="C1269" s="257"/>
      <c r="D1269" s="252"/>
      <c r="E1269" s="98"/>
      <c r="F1269" s="249"/>
    </row>
    <row r="1270" spans="2:6" ht="11.25">
      <c r="B1270" s="252"/>
      <c r="C1270" s="257"/>
      <c r="D1270" s="252"/>
      <c r="E1270" s="98"/>
      <c r="F1270" s="249"/>
    </row>
    <row r="1271" spans="2:6" ht="11.25">
      <c r="B1271" s="252"/>
      <c r="C1271" s="257"/>
      <c r="D1271" s="252"/>
      <c r="E1271" s="98"/>
      <c r="F1271" s="249"/>
    </row>
    <row r="1272" spans="2:6" ht="11.25">
      <c r="B1272" s="252"/>
      <c r="C1272" s="257"/>
      <c r="D1272" s="252"/>
      <c r="E1272" s="98"/>
      <c r="F1272" s="249"/>
    </row>
    <row r="1273" spans="2:6" ht="11.25">
      <c r="B1273" s="252"/>
      <c r="C1273" s="257"/>
      <c r="D1273" s="252"/>
      <c r="E1273" s="98"/>
      <c r="F1273" s="249"/>
    </row>
    <row r="1274" spans="2:6" ht="11.25">
      <c r="B1274" s="252"/>
      <c r="C1274" s="257"/>
      <c r="D1274" s="252"/>
      <c r="E1274" s="98"/>
      <c r="F1274" s="249"/>
    </row>
    <row r="1275" spans="2:6" ht="11.25">
      <c r="B1275" s="252"/>
      <c r="C1275" s="257"/>
      <c r="D1275" s="252"/>
      <c r="E1275" s="98"/>
      <c r="F1275" s="249"/>
    </row>
    <row r="1276" spans="2:6" ht="11.25">
      <c r="B1276" s="252"/>
      <c r="C1276" s="257"/>
      <c r="D1276" s="252"/>
      <c r="E1276" s="98"/>
      <c r="F1276" s="249"/>
    </row>
    <row r="1277" spans="2:6" ht="11.25">
      <c r="B1277" s="252"/>
      <c r="C1277" s="257"/>
      <c r="D1277" s="252"/>
      <c r="E1277" s="98"/>
      <c r="F1277" s="249"/>
    </row>
    <row r="1278" spans="2:6" ht="11.25">
      <c r="B1278" s="252"/>
      <c r="C1278" s="257"/>
      <c r="D1278" s="252"/>
      <c r="E1278" s="98"/>
      <c r="F1278" s="249"/>
    </row>
    <row r="1279" spans="2:6" ht="11.25">
      <c r="B1279" s="252"/>
      <c r="C1279" s="257"/>
      <c r="D1279" s="252"/>
      <c r="E1279" s="98"/>
      <c r="F1279" s="249"/>
    </row>
    <row r="1280" spans="2:6" ht="11.25">
      <c r="B1280" s="252"/>
      <c r="C1280" s="257"/>
      <c r="D1280" s="252"/>
      <c r="E1280" s="98"/>
      <c r="F1280" s="249"/>
    </row>
    <row r="1281" spans="2:6" ht="11.25">
      <c r="B1281" s="252"/>
      <c r="C1281" s="257"/>
      <c r="D1281" s="252"/>
      <c r="E1281" s="98"/>
      <c r="F1281" s="249"/>
    </row>
    <row r="1282" spans="2:6" ht="11.25">
      <c r="B1282" s="252"/>
      <c r="C1282" s="257"/>
      <c r="D1282" s="252"/>
      <c r="E1282" s="98"/>
      <c r="F1282" s="249"/>
    </row>
    <row r="1283" spans="2:6" ht="11.25">
      <c r="B1283" s="252"/>
      <c r="C1283" s="257"/>
      <c r="D1283" s="252"/>
      <c r="E1283" s="98"/>
      <c r="F1283" s="249"/>
    </row>
    <row r="1284" spans="2:6" ht="11.25">
      <c r="B1284" s="252"/>
      <c r="C1284" s="257"/>
      <c r="D1284" s="252"/>
      <c r="E1284" s="98"/>
      <c r="F1284" s="249"/>
    </row>
    <row r="1285" spans="2:6" ht="11.25">
      <c r="B1285" s="252"/>
      <c r="C1285" s="257"/>
      <c r="D1285" s="252"/>
      <c r="E1285" s="98"/>
      <c r="F1285" s="249"/>
    </row>
    <row r="1286" spans="2:6" ht="11.25">
      <c r="B1286" s="252"/>
      <c r="C1286" s="257"/>
      <c r="D1286" s="252"/>
      <c r="E1286" s="98"/>
      <c r="F1286" s="249"/>
    </row>
    <row r="1287" spans="2:6" ht="11.25">
      <c r="B1287" s="252"/>
      <c r="C1287" s="257"/>
      <c r="D1287" s="252"/>
      <c r="E1287" s="98"/>
      <c r="F1287" s="249"/>
    </row>
    <row r="1288" spans="2:6" ht="11.25">
      <c r="B1288" s="252"/>
      <c r="C1288" s="257"/>
      <c r="D1288" s="252"/>
      <c r="E1288" s="98"/>
      <c r="F1288" s="249"/>
    </row>
    <row r="1289" spans="2:6" ht="11.25">
      <c r="B1289" s="252"/>
      <c r="C1289" s="257"/>
      <c r="D1289" s="252"/>
      <c r="E1289" s="98"/>
      <c r="F1289" s="249"/>
    </row>
    <row r="1290" spans="2:6" ht="11.25">
      <c r="B1290" s="252"/>
      <c r="C1290" s="257"/>
      <c r="D1290" s="252"/>
      <c r="E1290" s="98"/>
      <c r="F1290" s="249"/>
    </row>
    <row r="1291" spans="2:6" ht="11.25">
      <c r="B1291" s="252"/>
      <c r="C1291" s="257"/>
      <c r="D1291" s="252"/>
      <c r="E1291" s="98"/>
      <c r="F1291" s="249"/>
    </row>
    <row r="1292" spans="2:6" ht="11.25">
      <c r="B1292" s="252"/>
      <c r="C1292" s="257"/>
      <c r="D1292" s="252"/>
      <c r="E1292" s="98"/>
      <c r="F1292" s="249"/>
    </row>
    <row r="1293" spans="2:6" ht="11.25">
      <c r="B1293" s="252"/>
      <c r="C1293" s="257"/>
      <c r="D1293" s="252"/>
      <c r="E1293" s="98"/>
      <c r="F1293" s="249"/>
    </row>
    <row r="1294" spans="2:6" ht="11.25">
      <c r="B1294" s="252"/>
      <c r="C1294" s="257"/>
      <c r="D1294" s="252"/>
      <c r="E1294" s="98"/>
      <c r="F1294" s="249"/>
    </row>
    <row r="1295" spans="2:6" ht="11.25">
      <c r="B1295" s="252"/>
      <c r="C1295" s="257"/>
      <c r="D1295" s="252"/>
      <c r="E1295" s="98"/>
      <c r="F1295" s="249"/>
    </row>
    <row r="1296" spans="2:6" ht="11.25">
      <c r="B1296" s="252"/>
      <c r="C1296" s="257"/>
      <c r="D1296" s="252"/>
      <c r="E1296" s="98"/>
      <c r="F1296" s="249"/>
    </row>
    <row r="1297" spans="2:6" ht="11.25">
      <c r="B1297" s="252"/>
      <c r="C1297" s="257"/>
      <c r="D1297" s="252"/>
      <c r="E1297" s="98"/>
      <c r="F1297" s="249"/>
    </row>
    <row r="1298" spans="2:6" ht="11.25">
      <c r="B1298" s="252"/>
      <c r="C1298" s="257"/>
      <c r="D1298" s="252"/>
      <c r="E1298" s="98"/>
      <c r="F1298" s="249"/>
    </row>
    <row r="1299" spans="2:6" ht="11.25">
      <c r="B1299" s="252"/>
      <c r="C1299" s="257"/>
      <c r="D1299" s="252"/>
      <c r="E1299" s="98"/>
      <c r="F1299" s="249"/>
    </row>
    <row r="1300" spans="2:6" ht="11.25">
      <c r="B1300" s="252"/>
      <c r="C1300" s="257"/>
      <c r="D1300" s="252"/>
      <c r="E1300" s="98"/>
      <c r="F1300" s="249"/>
    </row>
    <row r="1301" spans="2:6" ht="11.25">
      <c r="B1301" s="252"/>
      <c r="C1301" s="257"/>
      <c r="D1301" s="252"/>
      <c r="E1301" s="98"/>
      <c r="F1301" s="249"/>
    </row>
    <row r="1302" spans="2:6" ht="11.25">
      <c r="B1302" s="252"/>
      <c r="C1302" s="257"/>
      <c r="D1302" s="252"/>
      <c r="E1302" s="98"/>
      <c r="F1302" s="249"/>
    </row>
    <row r="1303" spans="2:6" ht="11.25">
      <c r="B1303" s="252"/>
      <c r="C1303" s="257"/>
      <c r="D1303" s="252"/>
      <c r="E1303" s="98"/>
      <c r="F1303" s="249"/>
    </row>
    <row r="1304" spans="2:6" ht="11.25">
      <c r="B1304" s="252"/>
      <c r="C1304" s="257"/>
      <c r="D1304" s="252"/>
      <c r="E1304" s="98"/>
      <c r="F1304" s="249"/>
    </row>
    <row r="1305" spans="2:6" ht="11.25">
      <c r="B1305" s="252"/>
      <c r="C1305" s="257"/>
      <c r="D1305" s="252"/>
      <c r="E1305" s="98"/>
      <c r="F1305" s="249"/>
    </row>
    <row r="1306" spans="2:6" ht="11.25">
      <c r="B1306" s="252"/>
      <c r="C1306" s="257"/>
      <c r="D1306" s="252"/>
      <c r="E1306" s="98"/>
      <c r="F1306" s="249"/>
    </row>
    <row r="1307" spans="2:6" ht="11.25">
      <c r="B1307" s="252"/>
      <c r="C1307" s="257"/>
      <c r="D1307" s="252"/>
      <c r="E1307" s="98"/>
      <c r="F1307" s="249"/>
    </row>
    <row r="1308" spans="2:6" ht="11.25">
      <c r="B1308" s="252"/>
      <c r="C1308" s="257"/>
      <c r="D1308" s="252"/>
      <c r="E1308" s="98"/>
      <c r="F1308" s="249"/>
    </row>
    <row r="1309" spans="2:6" ht="11.25">
      <c r="B1309" s="252"/>
      <c r="C1309" s="257"/>
      <c r="D1309" s="252"/>
      <c r="E1309" s="98"/>
      <c r="F1309" s="249"/>
    </row>
    <row r="1310" spans="2:6" ht="11.25">
      <c r="B1310" s="252"/>
      <c r="C1310" s="257"/>
      <c r="D1310" s="252"/>
      <c r="E1310" s="98"/>
      <c r="F1310" s="249"/>
    </row>
    <row r="1311" spans="2:6" ht="11.25">
      <c r="B1311" s="252"/>
      <c r="C1311" s="257"/>
      <c r="D1311" s="252"/>
      <c r="E1311" s="98"/>
      <c r="F1311" s="249"/>
    </row>
    <row r="1312" spans="2:6" ht="11.25">
      <c r="B1312" s="252"/>
      <c r="C1312" s="257"/>
      <c r="D1312" s="252"/>
      <c r="E1312" s="98"/>
      <c r="F1312" s="249"/>
    </row>
    <row r="1313" spans="2:6" ht="11.25">
      <c r="B1313" s="252"/>
      <c r="C1313" s="257"/>
      <c r="D1313" s="252"/>
      <c r="E1313" s="98"/>
      <c r="F1313" s="249"/>
    </row>
    <row r="1314" spans="2:6" ht="11.25">
      <c r="B1314" s="252"/>
      <c r="C1314" s="257"/>
      <c r="D1314" s="252"/>
      <c r="E1314" s="98"/>
      <c r="F1314" s="249"/>
    </row>
    <row r="1315" spans="2:6" ht="11.25">
      <c r="B1315" s="252"/>
      <c r="C1315" s="257"/>
      <c r="D1315" s="252"/>
      <c r="E1315" s="98"/>
      <c r="F1315" s="249"/>
    </row>
    <row r="1316" spans="2:6" ht="11.25">
      <c r="B1316" s="252"/>
      <c r="C1316" s="257"/>
      <c r="D1316" s="252"/>
      <c r="E1316" s="98"/>
      <c r="F1316" s="249"/>
    </row>
    <row r="1317" spans="2:6" ht="11.25">
      <c r="B1317" s="252"/>
      <c r="C1317" s="257"/>
      <c r="D1317" s="252"/>
      <c r="E1317" s="98"/>
      <c r="F1317" s="249"/>
    </row>
    <row r="1318" spans="2:6" ht="11.25">
      <c r="B1318" s="252"/>
      <c r="C1318" s="257"/>
      <c r="D1318" s="252"/>
      <c r="E1318" s="98"/>
      <c r="F1318" s="249"/>
    </row>
    <row r="1319" spans="2:6" ht="11.25">
      <c r="B1319" s="252"/>
      <c r="C1319" s="257"/>
      <c r="D1319" s="252"/>
      <c r="E1319" s="98"/>
      <c r="F1319" s="249"/>
    </row>
    <row r="1320" spans="2:6" ht="11.25">
      <c r="B1320" s="252"/>
      <c r="C1320" s="257"/>
      <c r="D1320" s="252"/>
      <c r="E1320" s="98"/>
      <c r="F1320" s="249"/>
    </row>
    <row r="1321" spans="2:6" ht="11.25">
      <c r="B1321" s="252"/>
      <c r="C1321" s="257"/>
      <c r="D1321" s="252"/>
      <c r="E1321" s="98"/>
      <c r="F1321" s="249"/>
    </row>
    <row r="1322" spans="2:6" ht="11.25">
      <c r="B1322" s="252"/>
      <c r="C1322" s="257"/>
      <c r="D1322" s="252"/>
      <c r="E1322" s="98"/>
      <c r="F1322" s="249"/>
    </row>
    <row r="1323" spans="2:6" ht="11.25">
      <c r="B1323" s="252"/>
      <c r="C1323" s="257"/>
      <c r="D1323" s="252"/>
      <c r="E1323" s="98"/>
      <c r="F1323" s="249"/>
    </row>
    <row r="1324" spans="2:6" ht="11.25">
      <c r="B1324" s="252"/>
      <c r="C1324" s="257"/>
      <c r="D1324" s="252"/>
      <c r="E1324" s="98"/>
      <c r="F1324" s="249"/>
    </row>
    <row r="1325" spans="2:6" ht="11.25">
      <c r="B1325" s="252"/>
      <c r="C1325" s="257"/>
      <c r="D1325" s="252"/>
      <c r="E1325" s="98"/>
      <c r="F1325" s="249"/>
    </row>
    <row r="1326" spans="2:6" ht="11.25">
      <c r="B1326" s="252"/>
      <c r="C1326" s="257"/>
      <c r="D1326" s="252"/>
      <c r="E1326" s="98"/>
      <c r="F1326" s="249"/>
    </row>
    <row r="1327" spans="2:6" ht="11.25">
      <c r="B1327" s="252"/>
      <c r="C1327" s="257"/>
      <c r="D1327" s="252"/>
      <c r="E1327" s="98"/>
      <c r="F1327" s="249"/>
    </row>
    <row r="1328" spans="2:6" ht="11.25">
      <c r="B1328" s="252"/>
      <c r="C1328" s="257"/>
      <c r="D1328" s="252"/>
      <c r="E1328" s="98"/>
      <c r="F1328" s="249"/>
    </row>
    <row r="1329" spans="2:6" ht="11.25">
      <c r="B1329" s="252"/>
      <c r="C1329" s="257"/>
      <c r="D1329" s="252"/>
      <c r="E1329" s="98"/>
      <c r="F1329" s="249"/>
    </row>
    <row r="1330" spans="2:6" ht="11.25">
      <c r="B1330" s="252"/>
      <c r="C1330" s="257"/>
      <c r="D1330" s="252"/>
      <c r="E1330" s="98"/>
      <c r="F1330" s="249"/>
    </row>
    <row r="1331" spans="2:6" ht="11.25">
      <c r="B1331" s="252"/>
      <c r="C1331" s="257"/>
      <c r="D1331" s="252"/>
      <c r="E1331" s="98"/>
      <c r="F1331" s="249"/>
    </row>
    <row r="1332" spans="2:6" ht="11.25">
      <c r="B1332" s="252"/>
      <c r="C1332" s="257"/>
      <c r="D1332" s="252"/>
      <c r="E1332" s="98"/>
      <c r="F1332" s="249"/>
    </row>
    <row r="1333" spans="2:6" ht="11.25">
      <c r="B1333" s="252"/>
      <c r="C1333" s="257"/>
      <c r="D1333" s="252"/>
      <c r="E1333" s="98"/>
      <c r="F1333" s="249"/>
    </row>
    <row r="1334" spans="2:6" ht="11.25">
      <c r="B1334" s="252"/>
      <c r="C1334" s="257"/>
      <c r="D1334" s="252"/>
      <c r="E1334" s="98"/>
      <c r="F1334" s="249"/>
    </row>
    <row r="1335" spans="2:6" ht="11.25">
      <c r="B1335" s="252"/>
      <c r="C1335" s="257"/>
      <c r="D1335" s="252"/>
      <c r="E1335" s="98"/>
      <c r="F1335" s="249"/>
    </row>
    <row r="1336" spans="2:6" ht="11.25">
      <c r="B1336" s="252"/>
      <c r="C1336" s="257"/>
      <c r="D1336" s="252"/>
      <c r="E1336" s="98"/>
      <c r="F1336" s="249"/>
    </row>
    <row r="1337" spans="2:6" ht="11.25">
      <c r="B1337" s="252"/>
      <c r="C1337" s="257"/>
      <c r="D1337" s="252"/>
      <c r="E1337" s="98"/>
      <c r="F1337" s="249"/>
    </row>
    <row r="1338" spans="2:6" ht="11.25">
      <c r="B1338" s="252"/>
      <c r="C1338" s="257"/>
      <c r="D1338" s="252"/>
      <c r="E1338" s="98"/>
      <c r="F1338" s="249"/>
    </row>
    <row r="1339" spans="2:6" ht="11.25">
      <c r="B1339" s="252"/>
      <c r="C1339" s="257"/>
      <c r="D1339" s="252"/>
      <c r="E1339" s="98"/>
      <c r="F1339" s="249"/>
    </row>
    <row r="1340" spans="2:6" ht="11.25">
      <c r="B1340" s="252"/>
      <c r="C1340" s="257"/>
      <c r="D1340" s="252"/>
      <c r="E1340" s="98"/>
      <c r="F1340" s="249"/>
    </row>
    <row r="1341" spans="2:6" ht="11.25">
      <c r="B1341" s="252"/>
      <c r="C1341" s="257"/>
      <c r="D1341" s="252"/>
      <c r="E1341" s="98"/>
      <c r="F1341" s="249"/>
    </row>
    <row r="1342" spans="2:6" ht="11.25">
      <c r="B1342" s="252"/>
      <c r="C1342" s="257"/>
      <c r="D1342" s="252"/>
      <c r="E1342" s="98"/>
      <c r="F1342" s="249"/>
    </row>
    <row r="1343" spans="2:6" ht="11.25">
      <c r="B1343" s="252"/>
      <c r="C1343" s="257"/>
      <c r="D1343" s="252"/>
      <c r="E1343" s="98"/>
      <c r="F1343" s="249"/>
    </row>
    <row r="1344" spans="2:6" ht="11.25">
      <c r="B1344" s="252"/>
      <c r="C1344" s="257"/>
      <c r="D1344" s="252"/>
      <c r="E1344" s="98"/>
      <c r="F1344" s="249"/>
    </row>
    <row r="1345" spans="2:6" ht="11.25">
      <c r="B1345" s="252"/>
      <c r="C1345" s="257"/>
      <c r="D1345" s="252"/>
      <c r="E1345" s="98"/>
      <c r="F1345" s="249"/>
    </row>
    <row r="1346" spans="2:6" ht="11.25">
      <c r="B1346" s="252"/>
      <c r="C1346" s="257"/>
      <c r="D1346" s="252"/>
      <c r="E1346" s="98"/>
      <c r="F1346" s="249"/>
    </row>
    <row r="1347" spans="2:6" ht="11.25">
      <c r="B1347" s="252"/>
      <c r="C1347" s="257"/>
      <c r="D1347" s="252"/>
      <c r="E1347" s="98"/>
      <c r="F1347" s="249"/>
    </row>
    <row r="1348" spans="2:6" ht="11.25">
      <c r="B1348" s="252"/>
      <c r="C1348" s="257"/>
      <c r="D1348" s="252"/>
      <c r="E1348" s="98"/>
      <c r="F1348" s="249"/>
    </row>
    <row r="1349" spans="2:6" ht="11.25">
      <c r="B1349" s="252"/>
      <c r="C1349" s="257"/>
      <c r="D1349" s="252"/>
      <c r="E1349" s="98"/>
      <c r="F1349" s="249"/>
    </row>
    <row r="1350" spans="2:6" ht="11.25">
      <c r="B1350" s="252"/>
      <c r="C1350" s="257"/>
      <c r="D1350" s="252"/>
      <c r="E1350" s="98"/>
      <c r="F1350" s="249"/>
    </row>
    <row r="1351" spans="2:6" ht="11.25">
      <c r="B1351" s="252"/>
      <c r="C1351" s="257"/>
      <c r="D1351" s="252"/>
      <c r="E1351" s="98"/>
      <c r="F1351" s="249"/>
    </row>
    <row r="1352" spans="2:6" ht="11.25">
      <c r="B1352" s="252"/>
      <c r="C1352" s="257"/>
      <c r="D1352" s="252"/>
      <c r="E1352" s="98"/>
      <c r="F1352" s="249"/>
    </row>
    <row r="1353" spans="2:6" ht="11.25">
      <c r="B1353" s="252"/>
      <c r="C1353" s="257"/>
      <c r="D1353" s="252"/>
      <c r="E1353" s="98"/>
      <c r="F1353" s="249"/>
    </row>
    <row r="1354" spans="2:6" ht="11.25">
      <c r="B1354" s="252"/>
      <c r="C1354" s="257"/>
      <c r="D1354" s="252"/>
      <c r="E1354" s="98"/>
      <c r="F1354" s="249"/>
    </row>
    <row r="1355" spans="2:6" ht="11.25">
      <c r="B1355" s="252"/>
      <c r="C1355" s="257"/>
      <c r="D1355" s="252"/>
      <c r="E1355" s="98"/>
      <c r="F1355" s="249"/>
    </row>
    <row r="1356" spans="2:6" ht="11.25">
      <c r="B1356" s="252"/>
      <c r="C1356" s="257"/>
      <c r="D1356" s="252"/>
      <c r="E1356" s="98"/>
      <c r="F1356" s="249"/>
    </row>
    <row r="1357" spans="2:6" ht="11.25">
      <c r="B1357" s="252"/>
      <c r="C1357" s="257"/>
      <c r="D1357" s="252"/>
      <c r="E1357" s="98"/>
      <c r="F1357" s="249"/>
    </row>
    <row r="1358" spans="2:6" ht="11.25">
      <c r="B1358" s="252"/>
      <c r="C1358" s="257"/>
      <c r="D1358" s="252"/>
      <c r="E1358" s="98"/>
      <c r="F1358" s="249"/>
    </row>
    <row r="1359" spans="2:6" ht="11.25">
      <c r="B1359" s="252"/>
      <c r="C1359" s="257"/>
      <c r="D1359" s="252"/>
      <c r="E1359" s="98"/>
      <c r="F1359" s="249"/>
    </row>
    <row r="1360" spans="2:6" ht="11.25">
      <c r="B1360" s="252"/>
      <c r="C1360" s="257"/>
      <c r="D1360" s="252"/>
      <c r="E1360" s="98"/>
      <c r="F1360" s="249"/>
    </row>
    <row r="1361" spans="2:6" ht="11.25">
      <c r="B1361" s="252"/>
      <c r="C1361" s="257"/>
      <c r="D1361" s="252"/>
      <c r="E1361" s="98"/>
      <c r="F1361" s="249"/>
    </row>
    <row r="1362" spans="2:6" ht="11.25">
      <c r="B1362" s="252"/>
      <c r="C1362" s="257"/>
      <c r="D1362" s="252"/>
      <c r="E1362" s="98"/>
      <c r="F1362" s="249"/>
    </row>
    <row r="1363" spans="2:6" ht="11.25">
      <c r="B1363" s="252"/>
      <c r="C1363" s="257"/>
      <c r="D1363" s="252"/>
      <c r="E1363" s="98"/>
      <c r="F1363" s="249"/>
    </row>
    <row r="1364" spans="2:6" ht="11.25">
      <c r="B1364" s="252"/>
      <c r="C1364" s="257"/>
      <c r="D1364" s="252"/>
      <c r="E1364" s="98"/>
      <c r="F1364" s="249"/>
    </row>
    <row r="1365" spans="2:6" ht="11.25">
      <c r="B1365" s="252"/>
      <c r="C1365" s="257"/>
      <c r="D1365" s="252"/>
      <c r="E1365" s="98"/>
      <c r="F1365" s="249"/>
    </row>
    <row r="1366" spans="2:6" ht="11.25">
      <c r="B1366" s="252"/>
      <c r="C1366" s="257"/>
      <c r="D1366" s="252"/>
      <c r="E1366" s="98"/>
      <c r="F1366" s="249"/>
    </row>
    <row r="1367" spans="2:6" ht="11.25">
      <c r="B1367" s="252"/>
      <c r="C1367" s="257"/>
      <c r="D1367" s="252"/>
      <c r="E1367" s="98"/>
      <c r="F1367" s="249"/>
    </row>
    <row r="1368" spans="2:6" ht="11.25">
      <c r="B1368" s="252"/>
      <c r="C1368" s="257"/>
      <c r="D1368" s="252"/>
      <c r="E1368" s="98"/>
      <c r="F1368" s="249"/>
    </row>
    <row r="1369" spans="2:6" ht="11.25">
      <c r="B1369" s="252"/>
      <c r="C1369" s="257"/>
      <c r="D1369" s="252"/>
      <c r="E1369" s="98"/>
      <c r="F1369" s="249"/>
    </row>
    <row r="1370" spans="2:6" ht="11.25">
      <c r="B1370" s="252"/>
      <c r="C1370" s="257"/>
      <c r="D1370" s="252"/>
      <c r="E1370" s="98"/>
      <c r="F1370" s="249"/>
    </row>
    <row r="1371" spans="2:6" ht="11.25">
      <c r="B1371" s="252"/>
      <c r="C1371" s="257"/>
      <c r="D1371" s="252"/>
      <c r="E1371" s="98"/>
      <c r="F1371" s="249"/>
    </row>
    <row r="1372" spans="2:6" ht="11.25">
      <c r="B1372" s="252"/>
      <c r="C1372" s="257"/>
      <c r="D1372" s="252"/>
      <c r="E1372" s="98"/>
      <c r="F1372" s="249"/>
    </row>
    <row r="1373" spans="2:6" ht="11.25">
      <c r="B1373" s="252"/>
      <c r="C1373" s="257"/>
      <c r="D1373" s="252"/>
      <c r="E1373" s="98"/>
      <c r="F1373" s="249"/>
    </row>
    <row r="1374" spans="2:6" ht="11.25">
      <c r="B1374" s="252"/>
      <c r="C1374" s="257"/>
      <c r="D1374" s="252"/>
      <c r="E1374" s="98"/>
      <c r="F1374" s="249"/>
    </row>
    <row r="1375" spans="2:6" ht="11.25">
      <c r="B1375" s="252"/>
      <c r="C1375" s="257"/>
      <c r="D1375" s="252"/>
      <c r="E1375" s="98"/>
      <c r="F1375" s="249"/>
    </row>
    <row r="1376" spans="2:6" ht="11.25">
      <c r="B1376" s="252"/>
      <c r="C1376" s="257"/>
      <c r="D1376" s="252"/>
      <c r="E1376" s="98"/>
      <c r="F1376" s="249"/>
    </row>
    <row r="1377" spans="2:6" ht="11.25">
      <c r="B1377" s="252"/>
      <c r="C1377" s="257"/>
      <c r="D1377" s="252"/>
      <c r="E1377" s="98"/>
      <c r="F1377" s="249"/>
    </row>
    <row r="1378" spans="2:6" ht="11.25">
      <c r="B1378" s="252"/>
      <c r="C1378" s="257"/>
      <c r="D1378" s="252"/>
      <c r="E1378" s="98"/>
      <c r="F1378" s="249"/>
    </row>
    <row r="1379" spans="2:6" ht="11.25">
      <c r="B1379" s="252"/>
      <c r="C1379" s="257"/>
      <c r="D1379" s="252"/>
      <c r="E1379" s="98"/>
      <c r="F1379" s="249"/>
    </row>
    <row r="1380" spans="2:6" ht="11.25">
      <c r="B1380" s="252"/>
      <c r="C1380" s="257"/>
      <c r="D1380" s="252"/>
      <c r="E1380" s="98"/>
      <c r="F1380" s="249"/>
    </row>
    <row r="1381" spans="2:6" ht="11.25">
      <c r="B1381" s="252"/>
      <c r="C1381" s="257"/>
      <c r="D1381" s="252"/>
      <c r="E1381" s="98"/>
      <c r="F1381" s="249"/>
    </row>
    <row r="1382" spans="2:6" ht="11.25">
      <c r="B1382" s="252"/>
      <c r="C1382" s="257"/>
      <c r="D1382" s="252"/>
      <c r="E1382" s="98"/>
      <c r="F1382" s="249"/>
    </row>
    <row r="1383" spans="2:6" ht="11.25">
      <c r="B1383" s="252"/>
      <c r="C1383" s="257"/>
      <c r="D1383" s="252"/>
      <c r="E1383" s="98"/>
      <c r="F1383" s="249"/>
    </row>
    <row r="1384" spans="2:6" ht="11.25">
      <c r="B1384" s="252"/>
      <c r="C1384" s="257"/>
      <c r="D1384" s="252"/>
      <c r="E1384" s="98"/>
      <c r="F1384" s="249"/>
    </row>
    <row r="1385" spans="2:6" ht="11.25">
      <c r="B1385" s="252"/>
      <c r="C1385" s="257"/>
      <c r="D1385" s="252"/>
      <c r="E1385" s="98"/>
      <c r="F1385" s="249"/>
    </row>
    <row r="1386" spans="2:6" ht="11.25">
      <c r="B1386" s="252"/>
      <c r="C1386" s="257"/>
      <c r="D1386" s="252"/>
      <c r="E1386" s="98"/>
      <c r="F1386" s="249"/>
    </row>
    <row r="1387" spans="2:6" ht="11.25">
      <c r="B1387" s="252"/>
      <c r="C1387" s="257"/>
      <c r="D1387" s="252"/>
      <c r="E1387" s="98"/>
      <c r="F1387" s="249"/>
    </row>
    <row r="1388" spans="2:6" ht="11.25">
      <c r="B1388" s="252"/>
      <c r="C1388" s="257"/>
      <c r="D1388" s="252"/>
      <c r="E1388" s="98"/>
      <c r="F1388" s="249"/>
    </row>
    <row r="1389" spans="2:6" ht="11.25">
      <c r="B1389" s="252"/>
      <c r="C1389" s="257"/>
      <c r="D1389" s="252"/>
      <c r="E1389" s="98"/>
      <c r="F1389" s="249"/>
    </row>
    <row r="1390" spans="2:6" ht="11.25">
      <c r="B1390" s="252"/>
      <c r="C1390" s="257"/>
      <c r="D1390" s="252"/>
      <c r="E1390" s="98"/>
      <c r="F1390" s="249"/>
    </row>
    <row r="1391" spans="2:6" ht="11.25">
      <c r="B1391" s="252"/>
      <c r="C1391" s="257"/>
      <c r="D1391" s="252"/>
      <c r="E1391" s="98"/>
      <c r="F1391" s="249"/>
    </row>
    <row r="1392" spans="2:6" ht="11.25">
      <c r="B1392" s="252"/>
      <c r="C1392" s="257"/>
      <c r="D1392" s="252"/>
      <c r="E1392" s="98"/>
      <c r="F1392" s="249"/>
    </row>
    <row r="1393" spans="2:6" ht="11.25">
      <c r="B1393" s="252"/>
      <c r="C1393" s="257"/>
      <c r="D1393" s="252"/>
      <c r="E1393" s="98"/>
      <c r="F1393" s="249"/>
    </row>
    <row r="1394" spans="2:6" ht="11.25">
      <c r="B1394" s="252"/>
      <c r="C1394" s="257"/>
      <c r="D1394" s="252"/>
      <c r="E1394" s="98"/>
      <c r="F1394" s="249"/>
    </row>
    <row r="1395" spans="2:6" ht="11.25">
      <c r="B1395" s="252"/>
      <c r="C1395" s="257"/>
      <c r="D1395" s="252"/>
      <c r="E1395" s="98"/>
      <c r="F1395" s="249"/>
    </row>
    <row r="1396" spans="2:6" ht="11.25">
      <c r="B1396" s="252"/>
      <c r="C1396" s="257"/>
      <c r="D1396" s="252"/>
      <c r="E1396" s="98"/>
      <c r="F1396" s="249"/>
    </row>
    <row r="1397" spans="2:6" ht="11.25">
      <c r="B1397" s="252"/>
      <c r="C1397" s="257"/>
      <c r="D1397" s="252"/>
      <c r="E1397" s="98"/>
      <c r="F1397" s="249"/>
    </row>
    <row r="1398" spans="2:6" ht="11.25">
      <c r="B1398" s="252"/>
      <c r="C1398" s="257"/>
      <c r="D1398" s="252"/>
      <c r="E1398" s="98"/>
      <c r="F1398" s="249"/>
    </row>
    <row r="1399" spans="2:6" ht="11.25">
      <c r="B1399" s="252"/>
      <c r="C1399" s="257"/>
      <c r="D1399" s="252"/>
      <c r="E1399" s="98"/>
      <c r="F1399" s="249"/>
    </row>
    <row r="1400" spans="2:6" ht="11.25">
      <c r="B1400" s="252"/>
      <c r="C1400" s="257"/>
      <c r="D1400" s="252"/>
      <c r="E1400" s="98"/>
      <c r="F1400" s="249"/>
    </row>
    <row r="1401" spans="2:6" ht="11.25">
      <c r="B1401" s="252"/>
      <c r="C1401" s="257"/>
      <c r="D1401" s="252"/>
      <c r="E1401" s="98"/>
      <c r="F1401" s="249"/>
    </row>
    <row r="1402" spans="2:6" ht="11.25">
      <c r="B1402" s="252"/>
      <c r="C1402" s="257"/>
      <c r="D1402" s="252"/>
      <c r="E1402" s="98"/>
      <c r="F1402" s="249"/>
    </row>
    <row r="1403" spans="2:6" ht="11.25">
      <c r="B1403" s="252"/>
      <c r="C1403" s="257"/>
      <c r="D1403" s="252"/>
      <c r="E1403" s="98"/>
      <c r="F1403" s="249"/>
    </row>
    <row r="1404" spans="2:6" ht="11.25">
      <c r="B1404" s="252"/>
      <c r="C1404" s="257"/>
      <c r="D1404" s="252"/>
      <c r="E1404" s="98"/>
      <c r="F1404" s="249"/>
    </row>
    <row r="1405" spans="2:6" ht="11.25">
      <c r="B1405" s="252"/>
      <c r="C1405" s="257"/>
      <c r="D1405" s="252"/>
      <c r="E1405" s="98"/>
      <c r="F1405" s="249"/>
    </row>
    <row r="1406" spans="2:6" ht="11.25">
      <c r="B1406" s="252"/>
      <c r="C1406" s="257"/>
      <c r="D1406" s="252"/>
      <c r="E1406" s="98"/>
      <c r="F1406" s="249"/>
    </row>
    <row r="1407" spans="2:6" ht="11.25">
      <c r="B1407" s="252"/>
      <c r="C1407" s="257"/>
      <c r="D1407" s="252"/>
      <c r="E1407" s="98"/>
      <c r="F1407" s="249"/>
    </row>
    <row r="1408" spans="2:6" ht="11.25">
      <c r="B1408" s="252"/>
      <c r="C1408" s="257"/>
      <c r="D1408" s="252"/>
      <c r="E1408" s="98"/>
      <c r="F1408" s="249"/>
    </row>
    <row r="1409" spans="2:6" ht="11.25">
      <c r="B1409" s="252"/>
      <c r="C1409" s="257"/>
      <c r="D1409" s="252"/>
      <c r="E1409" s="98"/>
      <c r="F1409" s="249"/>
    </row>
    <row r="1410" spans="2:6" ht="11.25">
      <c r="B1410" s="252"/>
      <c r="C1410" s="257"/>
      <c r="D1410" s="252"/>
      <c r="E1410" s="98"/>
      <c r="F1410" s="249"/>
    </row>
    <row r="1411" spans="2:6" ht="11.25">
      <c r="B1411" s="252"/>
      <c r="C1411" s="257"/>
      <c r="D1411" s="252"/>
      <c r="E1411" s="98"/>
      <c r="F1411" s="249"/>
    </row>
    <row r="1412" spans="2:6" ht="11.25">
      <c r="B1412" s="252"/>
      <c r="C1412" s="257"/>
      <c r="D1412" s="252"/>
      <c r="E1412" s="98"/>
      <c r="F1412" s="249"/>
    </row>
    <row r="1413" spans="2:6" ht="11.25">
      <c r="B1413" s="252"/>
      <c r="C1413" s="257"/>
      <c r="D1413" s="252"/>
      <c r="E1413" s="98"/>
      <c r="F1413" s="249"/>
    </row>
    <row r="1414" spans="2:6" ht="11.25">
      <c r="B1414" s="252"/>
      <c r="C1414" s="257"/>
      <c r="D1414" s="252"/>
      <c r="E1414" s="98"/>
      <c r="F1414" s="249"/>
    </row>
    <row r="1415" spans="2:6" ht="11.25">
      <c r="B1415" s="252"/>
      <c r="C1415" s="257"/>
      <c r="D1415" s="252"/>
      <c r="E1415" s="98"/>
      <c r="F1415" s="249"/>
    </row>
    <row r="1416" spans="2:6" ht="11.25">
      <c r="B1416" s="252"/>
      <c r="C1416" s="257"/>
      <c r="D1416" s="252"/>
      <c r="E1416" s="98"/>
      <c r="F1416" s="249"/>
    </row>
    <row r="1417" spans="2:6" ht="11.25">
      <c r="B1417" s="252"/>
      <c r="C1417" s="257"/>
      <c r="D1417" s="252"/>
      <c r="E1417" s="98"/>
      <c r="F1417" s="249"/>
    </row>
    <row r="1418" spans="2:6" ht="11.25">
      <c r="B1418" s="252"/>
      <c r="C1418" s="257"/>
      <c r="D1418" s="252"/>
      <c r="E1418" s="98"/>
      <c r="F1418" s="249"/>
    </row>
    <row r="1419" spans="2:6" ht="11.25">
      <c r="B1419" s="252"/>
      <c r="C1419" s="257"/>
      <c r="D1419" s="252"/>
      <c r="E1419" s="98"/>
      <c r="F1419" s="249"/>
    </row>
    <row r="1420" spans="2:6" ht="11.25">
      <c r="B1420" s="252"/>
      <c r="C1420" s="257"/>
      <c r="D1420" s="252"/>
      <c r="E1420" s="98"/>
      <c r="F1420" s="249"/>
    </row>
    <row r="1421" spans="2:6" ht="11.25">
      <c r="B1421" s="252"/>
      <c r="C1421" s="257"/>
      <c r="D1421" s="252"/>
      <c r="E1421" s="98"/>
      <c r="F1421" s="249"/>
    </row>
    <row r="1422" spans="2:6" ht="11.25">
      <c r="B1422" s="252"/>
      <c r="C1422" s="257"/>
      <c r="D1422" s="252"/>
      <c r="E1422" s="98"/>
      <c r="F1422" s="249"/>
    </row>
    <row r="1423" spans="2:6" ht="11.25">
      <c r="B1423" s="252"/>
      <c r="C1423" s="257"/>
      <c r="D1423" s="252"/>
      <c r="E1423" s="98"/>
      <c r="F1423" s="249"/>
    </row>
    <row r="1424" spans="2:6" ht="11.25">
      <c r="B1424" s="252"/>
      <c r="C1424" s="257"/>
      <c r="D1424" s="252"/>
      <c r="E1424" s="98"/>
      <c r="F1424" s="249"/>
    </row>
    <row r="1425" spans="2:6" ht="11.25">
      <c r="B1425" s="252"/>
      <c r="C1425" s="257"/>
      <c r="D1425" s="252"/>
      <c r="E1425" s="98"/>
      <c r="F1425" s="249"/>
    </row>
    <row r="1426" spans="2:6" ht="11.25">
      <c r="B1426" s="252"/>
      <c r="C1426" s="257"/>
      <c r="D1426" s="252"/>
      <c r="E1426" s="98"/>
      <c r="F1426" s="249"/>
    </row>
    <row r="1427" spans="2:6" ht="11.25">
      <c r="B1427" s="252"/>
      <c r="C1427" s="257"/>
      <c r="D1427" s="252"/>
      <c r="E1427" s="98"/>
      <c r="F1427" s="249"/>
    </row>
    <row r="1428" spans="2:6" ht="11.25">
      <c r="B1428" s="252"/>
      <c r="C1428" s="257"/>
      <c r="D1428" s="252"/>
      <c r="E1428" s="98"/>
      <c r="F1428" s="249"/>
    </row>
    <row r="1429" spans="2:6" ht="11.25">
      <c r="B1429" s="252"/>
      <c r="C1429" s="257"/>
      <c r="D1429" s="252"/>
      <c r="E1429" s="98"/>
      <c r="F1429" s="249"/>
    </row>
    <row r="1430" spans="2:6" ht="11.25">
      <c r="B1430" s="252"/>
      <c r="C1430" s="257"/>
      <c r="D1430" s="252"/>
      <c r="E1430" s="98"/>
      <c r="F1430" s="249"/>
    </row>
    <row r="1431" spans="2:6" ht="11.25">
      <c r="B1431" s="252"/>
      <c r="C1431" s="257"/>
      <c r="D1431" s="252"/>
      <c r="E1431" s="98"/>
      <c r="F1431" s="249"/>
    </row>
    <row r="1432" spans="2:6" ht="11.25">
      <c r="B1432" s="252"/>
      <c r="C1432" s="257"/>
      <c r="D1432" s="252"/>
      <c r="E1432" s="98"/>
      <c r="F1432" s="249"/>
    </row>
    <row r="1433" spans="2:6" ht="11.25">
      <c r="B1433" s="252"/>
      <c r="C1433" s="257"/>
      <c r="D1433" s="252"/>
      <c r="E1433" s="98"/>
      <c r="F1433" s="249"/>
    </row>
    <row r="1434" spans="2:6" ht="11.25">
      <c r="B1434" s="252"/>
      <c r="C1434" s="257"/>
      <c r="D1434" s="252"/>
      <c r="E1434" s="98"/>
      <c r="F1434" s="249"/>
    </row>
    <row r="1435" spans="2:6" ht="11.25">
      <c r="B1435" s="252"/>
      <c r="C1435" s="257"/>
      <c r="D1435" s="252"/>
      <c r="E1435" s="98"/>
      <c r="F1435" s="249"/>
    </row>
    <row r="1436" spans="2:6" ht="11.25">
      <c r="B1436" s="252"/>
      <c r="C1436" s="257"/>
      <c r="D1436" s="252"/>
      <c r="E1436" s="98"/>
      <c r="F1436" s="249"/>
    </row>
    <row r="1437" spans="2:6" ht="11.25">
      <c r="B1437" s="252"/>
      <c r="C1437" s="257"/>
      <c r="D1437" s="252"/>
      <c r="E1437" s="98"/>
      <c r="F1437" s="249"/>
    </row>
    <row r="1438" spans="2:6" ht="11.25">
      <c r="B1438" s="252"/>
      <c r="C1438" s="257"/>
      <c r="D1438" s="252"/>
      <c r="E1438" s="98"/>
      <c r="F1438" s="249"/>
    </row>
    <row r="1439" spans="2:6" ht="11.25">
      <c r="B1439" s="252"/>
      <c r="C1439" s="257"/>
      <c r="D1439" s="252"/>
      <c r="E1439" s="98"/>
      <c r="F1439" s="249"/>
    </row>
    <row r="1440" spans="2:6" ht="11.25">
      <c r="B1440" s="252"/>
      <c r="C1440" s="257"/>
      <c r="D1440" s="252"/>
      <c r="E1440" s="98"/>
      <c r="F1440" s="249"/>
    </row>
    <row r="1441" spans="2:6" ht="11.25">
      <c r="B1441" s="252"/>
      <c r="C1441" s="257"/>
      <c r="D1441" s="252"/>
      <c r="E1441" s="98"/>
      <c r="F1441" s="249"/>
    </row>
    <row r="1442" spans="2:6" ht="11.25">
      <c r="B1442" s="252"/>
      <c r="C1442" s="257"/>
      <c r="D1442" s="252"/>
      <c r="E1442" s="98"/>
      <c r="F1442" s="249"/>
    </row>
    <row r="1443" spans="2:6" ht="11.25">
      <c r="B1443" s="252"/>
      <c r="C1443" s="257"/>
      <c r="D1443" s="252"/>
      <c r="E1443" s="98"/>
      <c r="F1443" s="249"/>
    </row>
    <row r="1444" spans="2:6" ht="11.25">
      <c r="B1444" s="252"/>
      <c r="C1444" s="257"/>
      <c r="D1444" s="252"/>
      <c r="E1444" s="98"/>
      <c r="F1444" s="249"/>
    </row>
    <row r="1445" spans="2:6" ht="11.25">
      <c r="B1445" s="252"/>
      <c r="C1445" s="257"/>
      <c r="D1445" s="252"/>
      <c r="E1445" s="98"/>
      <c r="F1445" s="249"/>
    </row>
    <row r="1446" spans="2:6" ht="11.25">
      <c r="B1446" s="252"/>
      <c r="C1446" s="257"/>
      <c r="D1446" s="252"/>
      <c r="E1446" s="98"/>
      <c r="F1446" s="249"/>
    </row>
    <row r="1447" spans="2:6" ht="11.25">
      <c r="B1447" s="252"/>
      <c r="C1447" s="257"/>
      <c r="D1447" s="252"/>
      <c r="E1447" s="98"/>
      <c r="F1447" s="249"/>
    </row>
    <row r="1448" spans="2:6" ht="11.25">
      <c r="B1448" s="252"/>
      <c r="C1448" s="257"/>
      <c r="D1448" s="252"/>
      <c r="E1448" s="98"/>
      <c r="F1448" s="249"/>
    </row>
    <row r="1449" spans="2:6" ht="11.25">
      <c r="B1449" s="252"/>
      <c r="C1449" s="257"/>
      <c r="D1449" s="252"/>
      <c r="E1449" s="98"/>
      <c r="F1449" s="249"/>
    </row>
    <row r="1450" spans="2:6" ht="11.25">
      <c r="B1450" s="252"/>
      <c r="C1450" s="257"/>
      <c r="D1450" s="252"/>
      <c r="E1450" s="98"/>
      <c r="F1450" s="249"/>
    </row>
    <row r="1451" spans="2:6" ht="11.25">
      <c r="B1451" s="252"/>
      <c r="C1451" s="257"/>
      <c r="D1451" s="252"/>
      <c r="E1451" s="98"/>
      <c r="F1451" s="249"/>
    </row>
    <row r="1452" spans="2:6" ht="11.25">
      <c r="B1452" s="252"/>
      <c r="C1452" s="257"/>
      <c r="D1452" s="252"/>
      <c r="E1452" s="98"/>
      <c r="F1452" s="249"/>
    </row>
    <row r="1453" spans="2:6" ht="11.25">
      <c r="B1453" s="252"/>
      <c r="C1453" s="257"/>
      <c r="D1453" s="252"/>
      <c r="E1453" s="98"/>
      <c r="F1453" s="249"/>
    </row>
    <row r="1454" spans="2:6" ht="11.25">
      <c r="B1454" s="252"/>
      <c r="C1454" s="257"/>
      <c r="D1454" s="252"/>
      <c r="E1454" s="98"/>
      <c r="F1454" s="249"/>
    </row>
    <row r="1455" spans="2:6" ht="11.25">
      <c r="B1455" s="252"/>
      <c r="C1455" s="257"/>
      <c r="D1455" s="252"/>
      <c r="E1455" s="98"/>
      <c r="F1455" s="249"/>
    </row>
    <row r="1456" spans="2:6" ht="11.25">
      <c r="B1456" s="252"/>
      <c r="C1456" s="257"/>
      <c r="D1456" s="252"/>
      <c r="E1456" s="98"/>
      <c r="F1456" s="249"/>
    </row>
    <row r="1457" spans="2:6" ht="11.25">
      <c r="B1457" s="252"/>
      <c r="C1457" s="257"/>
      <c r="D1457" s="252"/>
      <c r="E1457" s="98"/>
      <c r="F1457" s="249"/>
    </row>
    <row r="1458" spans="2:6" ht="11.25">
      <c r="B1458" s="252"/>
      <c r="C1458" s="257"/>
      <c r="D1458" s="252"/>
      <c r="E1458" s="98"/>
      <c r="F1458" s="249"/>
    </row>
    <row r="1459" spans="2:6" ht="11.25">
      <c r="B1459" s="252"/>
      <c r="C1459" s="257"/>
      <c r="D1459" s="252"/>
      <c r="E1459" s="98"/>
      <c r="F1459" s="249"/>
    </row>
    <row r="1460" spans="2:6" ht="11.25">
      <c r="B1460" s="252"/>
      <c r="C1460" s="257"/>
      <c r="D1460" s="252"/>
      <c r="E1460" s="98"/>
      <c r="F1460" s="249"/>
    </row>
    <row r="1461" spans="2:6" ht="11.25">
      <c r="B1461" s="252"/>
      <c r="C1461" s="257"/>
      <c r="D1461" s="252"/>
      <c r="E1461" s="98"/>
      <c r="F1461" s="249"/>
    </row>
    <row r="1462" spans="2:6" ht="11.25">
      <c r="B1462" s="252"/>
      <c r="C1462" s="257"/>
      <c r="D1462" s="252"/>
      <c r="E1462" s="98"/>
      <c r="F1462" s="249"/>
    </row>
    <row r="1463" spans="2:6" ht="11.25">
      <c r="B1463" s="252"/>
      <c r="C1463" s="257"/>
      <c r="D1463" s="252"/>
      <c r="E1463" s="98"/>
      <c r="F1463" s="249"/>
    </row>
    <row r="1464" spans="2:6" ht="11.25">
      <c r="B1464" s="252"/>
      <c r="C1464" s="257"/>
      <c r="D1464" s="252"/>
      <c r="E1464" s="98"/>
      <c r="F1464" s="249"/>
    </row>
    <row r="1465" spans="2:6" ht="11.25">
      <c r="B1465" s="252"/>
      <c r="C1465" s="257"/>
      <c r="D1465" s="252"/>
      <c r="E1465" s="98"/>
      <c r="F1465" s="249"/>
    </row>
    <row r="1466" spans="2:6" ht="11.25">
      <c r="B1466" s="252"/>
      <c r="C1466" s="257"/>
      <c r="D1466" s="252"/>
      <c r="E1466" s="98"/>
      <c r="F1466" s="249"/>
    </row>
    <row r="1467" spans="2:6" ht="11.25">
      <c r="B1467" s="252"/>
      <c r="C1467" s="257"/>
      <c r="D1467" s="252"/>
      <c r="E1467" s="98"/>
      <c r="F1467" s="249"/>
    </row>
    <row r="1468" spans="2:6" ht="11.25">
      <c r="B1468" s="252"/>
      <c r="C1468" s="257"/>
      <c r="D1468" s="252"/>
      <c r="E1468" s="98"/>
      <c r="F1468" s="249"/>
    </row>
    <row r="1469" spans="2:6" ht="11.25">
      <c r="B1469" s="252"/>
      <c r="C1469" s="257"/>
      <c r="D1469" s="252"/>
      <c r="E1469" s="98"/>
      <c r="F1469" s="249"/>
    </row>
    <row r="1470" spans="2:6" ht="11.25">
      <c r="B1470" s="252"/>
      <c r="C1470" s="257"/>
      <c r="D1470" s="252"/>
      <c r="E1470" s="98"/>
      <c r="F1470" s="249"/>
    </row>
    <row r="1471" spans="2:6" ht="11.25">
      <c r="B1471" s="252"/>
      <c r="C1471" s="257"/>
      <c r="D1471" s="252"/>
      <c r="E1471" s="98"/>
      <c r="F1471" s="249"/>
    </row>
    <row r="1472" spans="2:6" ht="11.25">
      <c r="B1472" s="252"/>
      <c r="C1472" s="257"/>
      <c r="D1472" s="252"/>
      <c r="E1472" s="98"/>
      <c r="F1472" s="249"/>
    </row>
    <row r="1473" spans="2:6" ht="11.25">
      <c r="B1473" s="252"/>
      <c r="C1473" s="257"/>
      <c r="D1473" s="252"/>
      <c r="E1473" s="98"/>
      <c r="F1473" s="249"/>
    </row>
    <row r="1474" spans="2:6" ht="11.25">
      <c r="B1474" s="252"/>
      <c r="C1474" s="257"/>
      <c r="D1474" s="252"/>
      <c r="E1474" s="98"/>
      <c r="F1474" s="249"/>
    </row>
    <row r="1475" spans="2:6" ht="11.25">
      <c r="B1475" s="252"/>
      <c r="C1475" s="257"/>
      <c r="D1475" s="252"/>
      <c r="E1475" s="98"/>
      <c r="F1475" s="249"/>
    </row>
    <row r="1476" spans="2:6" ht="11.25">
      <c r="B1476" s="252"/>
      <c r="C1476" s="257"/>
      <c r="D1476" s="252"/>
      <c r="E1476" s="98"/>
      <c r="F1476" s="249"/>
    </row>
    <row r="1477" spans="2:6" ht="11.25">
      <c r="B1477" s="252"/>
      <c r="C1477" s="257"/>
      <c r="D1477" s="252"/>
      <c r="E1477" s="98"/>
      <c r="F1477" s="249"/>
    </row>
    <row r="1478" spans="2:6" ht="11.25">
      <c r="B1478" s="252"/>
      <c r="C1478" s="257"/>
      <c r="D1478" s="252"/>
      <c r="E1478" s="98"/>
      <c r="F1478" s="249"/>
    </row>
    <row r="1479" spans="2:6" ht="11.25">
      <c r="B1479" s="252"/>
      <c r="C1479" s="257"/>
      <c r="D1479" s="252"/>
      <c r="E1479" s="98"/>
      <c r="F1479" s="249"/>
    </row>
    <row r="1480" spans="2:6" ht="11.25">
      <c r="B1480" s="252"/>
      <c r="C1480" s="257"/>
      <c r="D1480" s="252"/>
      <c r="E1480" s="98"/>
      <c r="F1480" s="249"/>
    </row>
    <row r="1481" spans="2:6" ht="11.25">
      <c r="B1481" s="252"/>
      <c r="C1481" s="257"/>
      <c r="D1481" s="252"/>
      <c r="E1481" s="98"/>
      <c r="F1481" s="249"/>
    </row>
    <row r="1482" spans="2:6" ht="11.25">
      <c r="B1482" s="252"/>
      <c r="C1482" s="257"/>
      <c r="D1482" s="252"/>
      <c r="E1482" s="98"/>
      <c r="F1482" s="249"/>
    </row>
    <row r="1483" spans="2:6" ht="11.25">
      <c r="B1483" s="252"/>
      <c r="C1483" s="257"/>
      <c r="D1483" s="252"/>
      <c r="E1483" s="98"/>
      <c r="F1483" s="249"/>
    </row>
    <row r="1484" spans="2:6" ht="11.25">
      <c r="B1484" s="252"/>
      <c r="C1484" s="257"/>
      <c r="D1484" s="252"/>
      <c r="E1484" s="98"/>
      <c r="F1484" s="249"/>
    </row>
    <row r="1485" spans="2:6" ht="11.25">
      <c r="B1485" s="252"/>
      <c r="C1485" s="257"/>
      <c r="D1485" s="252"/>
      <c r="E1485" s="98"/>
      <c r="F1485" s="249"/>
    </row>
    <row r="1486" spans="2:6" ht="11.25">
      <c r="B1486" s="252"/>
      <c r="C1486" s="257"/>
      <c r="D1486" s="252"/>
      <c r="E1486" s="98"/>
      <c r="F1486" s="249"/>
    </row>
    <row r="1487" spans="2:6" ht="11.25">
      <c r="B1487" s="252"/>
      <c r="C1487" s="257"/>
      <c r="D1487" s="252"/>
      <c r="E1487" s="98"/>
      <c r="F1487" s="249"/>
    </row>
    <row r="1488" spans="2:6" ht="11.25">
      <c r="B1488" s="252"/>
      <c r="C1488" s="257"/>
      <c r="D1488" s="252"/>
      <c r="E1488" s="98"/>
      <c r="F1488" s="249"/>
    </row>
    <row r="1489" spans="2:6" ht="11.25">
      <c r="B1489" s="252"/>
      <c r="C1489" s="257"/>
      <c r="D1489" s="252"/>
      <c r="E1489" s="98"/>
      <c r="F1489" s="249"/>
    </row>
    <row r="1490" spans="2:6" ht="11.25">
      <c r="B1490" s="252"/>
      <c r="C1490" s="257"/>
      <c r="D1490" s="252"/>
      <c r="E1490" s="98"/>
      <c r="F1490" s="249"/>
    </row>
    <row r="1491" spans="2:6" ht="11.25">
      <c r="B1491" s="252"/>
      <c r="C1491" s="257"/>
      <c r="D1491" s="252"/>
      <c r="E1491" s="98"/>
      <c r="F1491" s="249"/>
    </row>
    <row r="1492" spans="2:6" ht="11.25">
      <c r="B1492" s="252"/>
      <c r="C1492" s="257"/>
      <c r="D1492" s="252"/>
      <c r="E1492" s="98"/>
      <c r="F1492" s="249"/>
    </row>
    <row r="1493" spans="2:6" ht="11.25">
      <c r="B1493" s="252"/>
      <c r="C1493" s="257"/>
      <c r="D1493" s="252"/>
      <c r="E1493" s="98"/>
      <c r="F1493" s="249"/>
    </row>
    <row r="1494" spans="2:6" ht="11.25">
      <c r="B1494" s="252"/>
      <c r="C1494" s="257"/>
      <c r="D1494" s="252"/>
      <c r="E1494" s="98"/>
      <c r="F1494" s="249"/>
    </row>
    <row r="1495" spans="2:6" ht="11.25">
      <c r="B1495" s="252"/>
      <c r="C1495" s="257"/>
      <c r="D1495" s="252"/>
      <c r="E1495" s="98"/>
      <c r="F1495" s="249"/>
    </row>
    <row r="1496" spans="2:6" ht="11.25">
      <c r="B1496" s="252"/>
      <c r="C1496" s="257"/>
      <c r="D1496" s="252"/>
      <c r="E1496" s="98"/>
      <c r="F1496" s="249"/>
    </row>
    <row r="1497" spans="2:6" ht="11.25">
      <c r="B1497" s="252"/>
      <c r="C1497" s="257"/>
      <c r="D1497" s="252"/>
      <c r="E1497" s="98"/>
      <c r="F1497" s="249"/>
    </row>
    <row r="1498" spans="2:6" ht="11.25">
      <c r="B1498" s="252"/>
      <c r="C1498" s="257"/>
      <c r="D1498" s="252"/>
      <c r="E1498" s="98"/>
      <c r="F1498" s="249"/>
    </row>
    <row r="1499" spans="2:6" ht="11.25">
      <c r="B1499" s="252"/>
      <c r="C1499" s="257"/>
      <c r="D1499" s="252"/>
      <c r="E1499" s="98"/>
      <c r="F1499" s="249"/>
    </row>
    <row r="1500" spans="2:6" ht="11.25">
      <c r="B1500" s="252"/>
      <c r="C1500" s="257"/>
      <c r="D1500" s="252"/>
      <c r="E1500" s="98"/>
      <c r="F1500" s="249"/>
    </row>
    <row r="1501" spans="2:6" ht="11.25">
      <c r="B1501" s="252"/>
      <c r="C1501" s="257"/>
      <c r="D1501" s="252"/>
      <c r="E1501" s="98"/>
      <c r="F1501" s="249"/>
    </row>
    <row r="1502" spans="2:6" ht="11.25">
      <c r="B1502" s="252"/>
      <c r="C1502" s="257"/>
      <c r="D1502" s="252"/>
      <c r="E1502" s="98"/>
      <c r="F1502" s="249"/>
    </row>
    <row r="1503" spans="2:6" ht="11.25">
      <c r="B1503" s="252"/>
      <c r="C1503" s="257"/>
      <c r="D1503" s="252"/>
      <c r="E1503" s="98"/>
      <c r="F1503" s="249"/>
    </row>
    <row r="1504" spans="3:6" ht="11.25">
      <c r="C1504" s="257"/>
      <c r="D1504" s="252"/>
      <c r="E1504" s="98"/>
      <c r="F1504" s="249"/>
    </row>
    <row r="1505" spans="3:6" ht="11.25">
      <c r="C1505" s="257"/>
      <c r="D1505" s="252"/>
      <c r="E1505" s="98"/>
      <c r="F1505" s="249"/>
    </row>
    <row r="1506" spans="3:6" ht="11.25">
      <c r="C1506" s="257"/>
      <c r="D1506" s="252"/>
      <c r="E1506" s="98"/>
      <c r="F1506" s="249"/>
    </row>
    <row r="1507" spans="3:6" ht="11.25">
      <c r="C1507" s="257"/>
      <c r="D1507" s="252"/>
      <c r="E1507" s="98"/>
      <c r="F1507" s="249"/>
    </row>
    <row r="1508" spans="3:6" ht="11.25">
      <c r="C1508" s="257"/>
      <c r="D1508" s="252"/>
      <c r="E1508" s="98"/>
      <c r="F1508" s="249"/>
    </row>
    <row r="1509" spans="3:6" ht="11.25">
      <c r="C1509" s="257"/>
      <c r="D1509" s="252"/>
      <c r="E1509" s="98"/>
      <c r="F1509" s="249"/>
    </row>
    <row r="1510" spans="3:6" ht="11.25">
      <c r="C1510" s="257"/>
      <c r="D1510" s="252"/>
      <c r="E1510" s="98"/>
      <c r="F1510" s="249"/>
    </row>
    <row r="1511" spans="3:6" ht="11.25">
      <c r="C1511" s="257"/>
      <c r="D1511" s="252"/>
      <c r="E1511" s="98"/>
      <c r="F1511" s="249"/>
    </row>
    <row r="1512" spans="3:6" ht="11.25">
      <c r="C1512" s="257"/>
      <c r="D1512" s="252"/>
      <c r="E1512" s="98"/>
      <c r="F1512" s="249"/>
    </row>
    <row r="1513" spans="3:6" ht="11.25">
      <c r="C1513" s="257"/>
      <c r="D1513" s="252"/>
      <c r="E1513" s="98"/>
      <c r="F1513" s="249"/>
    </row>
    <row r="1514" spans="3:6" ht="11.25">
      <c r="C1514" s="257"/>
      <c r="D1514" s="252"/>
      <c r="E1514" s="98"/>
      <c r="F1514" s="249"/>
    </row>
    <row r="1515" spans="3:6" ht="11.25">
      <c r="C1515" s="257"/>
      <c r="D1515" s="252"/>
      <c r="E1515" s="98"/>
      <c r="F1515" s="249"/>
    </row>
    <row r="1516" spans="3:6" ht="11.25">
      <c r="C1516" s="257"/>
      <c r="D1516" s="252"/>
      <c r="E1516" s="98"/>
      <c r="F1516" s="249"/>
    </row>
    <row r="1517" spans="3:6" ht="11.25">
      <c r="C1517" s="257"/>
      <c r="D1517" s="252"/>
      <c r="E1517" s="98"/>
      <c r="F1517" s="249"/>
    </row>
    <row r="1518" spans="3:6" ht="11.25">
      <c r="C1518" s="257"/>
      <c r="D1518" s="252"/>
      <c r="E1518" s="98"/>
      <c r="F1518" s="249"/>
    </row>
    <row r="1519" spans="3:6" ht="11.25">
      <c r="C1519" s="257"/>
      <c r="D1519" s="252"/>
      <c r="E1519" s="98"/>
      <c r="F1519" s="249"/>
    </row>
    <row r="1520" spans="3:6" ht="11.25">
      <c r="C1520" s="257"/>
      <c r="D1520" s="252"/>
      <c r="E1520" s="98"/>
      <c r="F1520" s="249"/>
    </row>
    <row r="1521" spans="3:6" ht="11.25">
      <c r="C1521" s="257"/>
      <c r="D1521" s="252"/>
      <c r="E1521" s="98"/>
      <c r="F1521" s="249"/>
    </row>
    <row r="1522" spans="3:6" ht="11.25">
      <c r="C1522" s="257"/>
      <c r="D1522" s="252"/>
      <c r="E1522" s="98"/>
      <c r="F1522" s="249"/>
    </row>
    <row r="1523" spans="3:6" ht="11.25">
      <c r="C1523" s="257"/>
      <c r="D1523" s="252"/>
      <c r="E1523" s="98"/>
      <c r="F1523" s="249"/>
    </row>
    <row r="1524" spans="3:6" ht="11.25">
      <c r="C1524" s="257"/>
      <c r="D1524" s="252"/>
      <c r="E1524" s="98"/>
      <c r="F1524" s="249"/>
    </row>
    <row r="1525" spans="3:6" ht="11.25">
      <c r="C1525" s="257"/>
      <c r="D1525" s="252"/>
      <c r="E1525" s="98"/>
      <c r="F1525" s="249"/>
    </row>
    <row r="1526" spans="3:6" ht="11.25">
      <c r="C1526" s="257"/>
      <c r="D1526" s="252"/>
      <c r="E1526" s="98"/>
      <c r="F1526" s="249"/>
    </row>
    <row r="1527" spans="3:6" ht="11.25">
      <c r="C1527" s="257"/>
      <c r="D1527" s="252"/>
      <c r="E1527" s="98"/>
      <c r="F1527" s="249"/>
    </row>
    <row r="1528" spans="3:6" ht="11.25">
      <c r="C1528" s="257"/>
      <c r="D1528" s="252"/>
      <c r="E1528" s="98"/>
      <c r="F1528" s="249"/>
    </row>
    <row r="1529" spans="3:6" ht="11.25">
      <c r="C1529" s="257"/>
      <c r="D1529" s="252"/>
      <c r="E1529" s="98"/>
      <c r="F1529" s="249"/>
    </row>
    <row r="1530" spans="3:6" ht="11.25">
      <c r="C1530" s="257"/>
      <c r="D1530" s="252"/>
      <c r="E1530" s="98"/>
      <c r="F1530" s="249"/>
    </row>
    <row r="1531" spans="3:6" ht="11.25">
      <c r="C1531" s="257"/>
      <c r="D1531" s="252"/>
      <c r="E1531" s="98"/>
      <c r="F1531" s="249"/>
    </row>
    <row r="1532" spans="3:6" ht="11.25">
      <c r="C1532" s="257"/>
      <c r="D1532" s="252"/>
      <c r="E1532" s="98"/>
      <c r="F1532" s="249"/>
    </row>
    <row r="1533" spans="3:6" ht="11.25">
      <c r="C1533" s="257"/>
      <c r="D1533" s="252"/>
      <c r="E1533" s="98"/>
      <c r="F1533" s="249"/>
    </row>
    <row r="1534" spans="3:6" ht="11.25">
      <c r="C1534" s="257"/>
      <c r="D1534" s="252"/>
      <c r="E1534" s="98"/>
      <c r="F1534" s="249"/>
    </row>
    <row r="1535" spans="3:6" ht="11.25">
      <c r="C1535" s="257"/>
      <c r="D1535" s="252"/>
      <c r="E1535" s="98"/>
      <c r="F1535" s="249"/>
    </row>
    <row r="1536" spans="3:6" ht="11.25">
      <c r="C1536" s="257"/>
      <c r="D1536" s="252"/>
      <c r="E1536" s="98"/>
      <c r="F1536" s="249"/>
    </row>
    <row r="1537" spans="3:6" ht="11.25">
      <c r="C1537" s="257"/>
      <c r="D1537" s="252"/>
      <c r="E1537" s="98"/>
      <c r="F1537" s="249"/>
    </row>
    <row r="1538" spans="3:6" ht="11.25">
      <c r="C1538" s="257"/>
      <c r="D1538" s="252"/>
      <c r="E1538" s="98"/>
      <c r="F1538" s="249"/>
    </row>
    <row r="1539" spans="3:6" ht="11.25">
      <c r="C1539" s="257"/>
      <c r="D1539" s="252"/>
      <c r="E1539" s="98"/>
      <c r="F1539" s="249"/>
    </row>
    <row r="1540" spans="3:6" ht="11.25">
      <c r="C1540" s="257"/>
      <c r="D1540" s="252"/>
      <c r="E1540" s="98"/>
      <c r="F1540" s="249"/>
    </row>
    <row r="1541" spans="3:6" ht="11.25">
      <c r="C1541" s="257"/>
      <c r="D1541" s="252"/>
      <c r="E1541" s="98"/>
      <c r="F1541" s="249"/>
    </row>
    <row r="1542" spans="3:6" ht="11.25">
      <c r="C1542" s="257"/>
      <c r="D1542" s="252"/>
      <c r="E1542" s="98"/>
      <c r="F1542" s="249"/>
    </row>
    <row r="1543" spans="3:6" ht="11.25">
      <c r="C1543" s="257"/>
      <c r="D1543" s="252"/>
      <c r="E1543" s="98"/>
      <c r="F1543" s="249"/>
    </row>
    <row r="1544" spans="3:6" ht="11.25">
      <c r="C1544" s="257"/>
      <c r="D1544" s="252"/>
      <c r="E1544" s="98"/>
      <c r="F1544" s="249"/>
    </row>
    <row r="1545" spans="3:6" ht="11.25">
      <c r="C1545" s="257"/>
      <c r="D1545" s="252"/>
      <c r="E1545" s="98"/>
      <c r="F1545" s="249"/>
    </row>
    <row r="1546" spans="3:6" ht="11.25">
      <c r="C1546" s="257"/>
      <c r="D1546" s="252"/>
      <c r="E1546" s="98"/>
      <c r="F1546" s="249"/>
    </row>
    <row r="1547" spans="3:6" ht="11.25">
      <c r="C1547" s="257"/>
      <c r="D1547" s="252"/>
      <c r="E1547" s="98"/>
      <c r="F1547" s="249"/>
    </row>
    <row r="1548" spans="3:6" ht="11.25">
      <c r="C1548" s="257"/>
      <c r="D1548" s="252"/>
      <c r="E1548" s="98"/>
      <c r="F1548" s="249"/>
    </row>
    <row r="1549" spans="3:6" ht="11.25">
      <c r="C1549" s="257"/>
      <c r="D1549" s="252"/>
      <c r="E1549" s="98"/>
      <c r="F1549" s="249"/>
    </row>
    <row r="1550" spans="3:6" ht="11.25">
      <c r="C1550" s="257"/>
      <c r="D1550" s="252"/>
      <c r="E1550" s="98"/>
      <c r="F1550" s="249"/>
    </row>
    <row r="1551" spans="3:6" ht="11.25">
      <c r="C1551" s="257"/>
      <c r="D1551" s="252"/>
      <c r="E1551" s="98"/>
      <c r="F1551" s="249"/>
    </row>
    <row r="1552" spans="3:6" ht="11.25">
      <c r="C1552" s="257"/>
      <c r="D1552" s="252"/>
      <c r="E1552" s="98"/>
      <c r="F1552" s="249"/>
    </row>
    <row r="1553" spans="3:6" ht="11.25">
      <c r="C1553" s="257"/>
      <c r="D1553" s="252"/>
      <c r="E1553" s="98"/>
      <c r="F1553" s="249"/>
    </row>
    <row r="1554" spans="3:6" ht="11.25">
      <c r="C1554" s="257"/>
      <c r="D1554" s="252"/>
      <c r="E1554" s="98"/>
      <c r="F1554" s="249"/>
    </row>
    <row r="1555" spans="3:6" ht="11.25">
      <c r="C1555" s="257"/>
      <c r="D1555" s="252"/>
      <c r="E1555" s="98"/>
      <c r="F1555" s="249"/>
    </row>
    <row r="1556" spans="3:6" ht="11.25">
      <c r="C1556" s="257"/>
      <c r="D1556" s="252"/>
      <c r="E1556" s="98"/>
      <c r="F1556" s="249"/>
    </row>
    <row r="1557" spans="3:6" ht="11.25">
      <c r="C1557" s="257"/>
      <c r="D1557" s="252"/>
      <c r="E1557" s="98"/>
      <c r="F1557" s="249"/>
    </row>
    <row r="1558" spans="3:6" ht="11.25">
      <c r="C1558" s="257"/>
      <c r="D1558" s="252"/>
      <c r="E1558" s="98"/>
      <c r="F1558" s="249"/>
    </row>
    <row r="1559" spans="3:6" ht="11.25">
      <c r="C1559" s="257"/>
      <c r="D1559" s="252"/>
      <c r="E1559" s="98"/>
      <c r="F1559" s="249"/>
    </row>
    <row r="1560" spans="3:6" ht="11.25">
      <c r="C1560" s="257"/>
      <c r="D1560" s="252"/>
      <c r="E1560" s="98"/>
      <c r="F1560" s="249"/>
    </row>
    <row r="1561" spans="3:6" ht="11.25">
      <c r="C1561" s="257"/>
      <c r="D1561" s="252"/>
      <c r="E1561" s="98"/>
      <c r="F1561" s="249"/>
    </row>
    <row r="1562" spans="3:6" ht="11.25">
      <c r="C1562" s="257"/>
      <c r="D1562" s="252"/>
      <c r="E1562" s="98"/>
      <c r="F1562" s="249"/>
    </row>
    <row r="1563" spans="3:6" ht="11.25">
      <c r="C1563" s="257"/>
      <c r="D1563" s="252"/>
      <c r="E1563" s="98"/>
      <c r="F1563" s="249"/>
    </row>
    <row r="1564" spans="3:6" ht="11.25">
      <c r="C1564" s="257"/>
      <c r="D1564" s="252"/>
      <c r="E1564" s="98"/>
      <c r="F1564" s="249"/>
    </row>
    <row r="1565" spans="3:6" ht="11.25">
      <c r="C1565" s="257"/>
      <c r="D1565" s="252"/>
      <c r="E1565" s="98"/>
      <c r="F1565" s="249"/>
    </row>
    <row r="1566" spans="3:6" ht="11.25">
      <c r="C1566" s="257"/>
      <c r="D1566" s="252"/>
      <c r="E1566" s="98"/>
      <c r="F1566" s="249"/>
    </row>
    <row r="1567" spans="3:6" ht="11.25">
      <c r="C1567" s="257"/>
      <c r="D1567" s="252"/>
      <c r="E1567" s="98"/>
      <c r="F1567" s="249"/>
    </row>
    <row r="1568" spans="3:6" ht="11.25">
      <c r="C1568" s="257"/>
      <c r="D1568" s="252"/>
      <c r="E1568" s="98"/>
      <c r="F1568" s="249"/>
    </row>
    <row r="1569" spans="3:6" ht="11.25">
      <c r="C1569" s="257"/>
      <c r="D1569" s="252"/>
      <c r="E1569" s="98"/>
      <c r="F1569" s="249"/>
    </row>
    <row r="1570" spans="3:6" ht="11.25">
      <c r="C1570" s="257"/>
      <c r="D1570" s="252"/>
      <c r="E1570" s="98"/>
      <c r="F1570" s="249"/>
    </row>
    <row r="1571" spans="3:6" ht="11.25">
      <c r="C1571" s="257"/>
      <c r="D1571" s="252"/>
      <c r="E1571" s="98"/>
      <c r="F1571" s="249"/>
    </row>
    <row r="1572" spans="3:6" ht="11.25">
      <c r="C1572" s="257"/>
      <c r="D1572" s="252"/>
      <c r="E1572" s="98"/>
      <c r="F1572" s="249"/>
    </row>
    <row r="1573" spans="3:6" ht="11.25">
      <c r="C1573" s="257"/>
      <c r="D1573" s="252"/>
      <c r="E1573" s="98"/>
      <c r="F1573" s="249"/>
    </row>
    <row r="1574" spans="3:6" ht="11.25">
      <c r="C1574" s="257"/>
      <c r="D1574" s="252"/>
      <c r="E1574" s="98"/>
      <c r="F1574" s="249"/>
    </row>
    <row r="1575" spans="3:6" ht="11.25">
      <c r="C1575" s="257"/>
      <c r="D1575" s="252"/>
      <c r="E1575" s="98"/>
      <c r="F1575" s="249"/>
    </row>
    <row r="1576" spans="3:6" ht="11.25">
      <c r="C1576" s="257"/>
      <c r="D1576" s="252"/>
      <c r="E1576" s="98"/>
      <c r="F1576" s="249"/>
    </row>
    <row r="1577" spans="3:6" ht="11.25">
      <c r="C1577" s="257"/>
      <c r="D1577" s="252"/>
      <c r="E1577" s="98"/>
      <c r="F1577" s="249"/>
    </row>
    <row r="1578" spans="3:6" ht="11.25">
      <c r="C1578" s="257"/>
      <c r="D1578" s="252"/>
      <c r="E1578" s="98"/>
      <c r="F1578" s="249"/>
    </row>
    <row r="1579" spans="3:6" ht="11.25">
      <c r="C1579" s="257"/>
      <c r="D1579" s="252"/>
      <c r="E1579" s="98"/>
      <c r="F1579" s="249"/>
    </row>
    <row r="1580" spans="3:6" ht="11.25">
      <c r="C1580" s="257"/>
      <c r="D1580" s="252"/>
      <c r="E1580" s="98"/>
      <c r="F1580" s="249"/>
    </row>
    <row r="1581" spans="3:6" ht="11.25">
      <c r="C1581" s="257"/>
      <c r="D1581" s="252"/>
      <c r="E1581" s="98"/>
      <c r="F1581" s="249"/>
    </row>
    <row r="1582" spans="3:6" ht="11.25">
      <c r="C1582" s="257"/>
      <c r="D1582" s="252"/>
      <c r="E1582" s="98"/>
      <c r="F1582" s="249"/>
    </row>
    <row r="1583" spans="3:6" ht="11.25">
      <c r="C1583" s="257"/>
      <c r="D1583" s="252"/>
      <c r="E1583" s="98"/>
      <c r="F1583" s="249"/>
    </row>
    <row r="1584" spans="3:6" ht="11.25">
      <c r="C1584" s="257"/>
      <c r="D1584" s="252"/>
      <c r="E1584" s="98"/>
      <c r="F1584" s="249"/>
    </row>
    <row r="1585" spans="3:6" ht="11.25">
      <c r="C1585" s="257"/>
      <c r="D1585" s="252"/>
      <c r="E1585" s="98"/>
      <c r="F1585" s="249"/>
    </row>
    <row r="1586" spans="3:6" ht="11.25">
      <c r="C1586" s="257"/>
      <c r="D1586" s="252"/>
      <c r="E1586" s="98"/>
      <c r="F1586" s="249"/>
    </row>
    <row r="1587" spans="3:6" ht="11.25">
      <c r="C1587" s="257"/>
      <c r="D1587" s="252"/>
      <c r="E1587" s="98"/>
      <c r="F1587" s="249"/>
    </row>
    <row r="1588" spans="3:6" ht="11.25">
      <c r="C1588" s="257"/>
      <c r="D1588" s="252"/>
      <c r="E1588" s="98"/>
      <c r="F1588" s="249"/>
    </row>
    <row r="1589" spans="3:6" ht="11.25">
      <c r="C1589" s="257"/>
      <c r="D1589" s="252"/>
      <c r="E1589" s="98"/>
      <c r="F1589" s="249"/>
    </row>
    <row r="1590" spans="3:6" ht="11.25">
      <c r="C1590" s="257"/>
      <c r="D1590" s="252"/>
      <c r="E1590" s="98"/>
      <c r="F1590" s="249"/>
    </row>
    <row r="1591" spans="3:6" ht="11.25">
      <c r="C1591" s="257"/>
      <c r="D1591" s="252"/>
      <c r="E1591" s="98"/>
      <c r="F1591" s="249"/>
    </row>
    <row r="1592" spans="3:6" ht="11.25">
      <c r="C1592" s="257"/>
      <c r="D1592" s="252"/>
      <c r="E1592" s="98"/>
      <c r="F1592" s="249"/>
    </row>
    <row r="1593" spans="3:6" ht="11.25">
      <c r="C1593" s="257"/>
      <c r="D1593" s="252"/>
      <c r="E1593" s="98"/>
      <c r="F1593" s="249"/>
    </row>
    <row r="1594" spans="3:6" ht="11.25">
      <c r="C1594" s="257"/>
      <c r="D1594" s="252"/>
      <c r="E1594" s="98"/>
      <c r="F1594" s="249"/>
    </row>
    <row r="1595" spans="3:6" ht="11.25">
      <c r="C1595" s="257"/>
      <c r="D1595" s="252"/>
      <c r="E1595" s="98"/>
      <c r="F1595" s="249"/>
    </row>
    <row r="1596" spans="3:6" ht="11.25">
      <c r="C1596" s="257"/>
      <c r="D1596" s="252"/>
      <c r="E1596" s="98"/>
      <c r="F1596" s="249"/>
    </row>
    <row r="1597" spans="3:6" ht="11.25">
      <c r="C1597" s="257"/>
      <c r="D1597" s="252"/>
      <c r="E1597" s="98"/>
      <c r="F1597" s="249"/>
    </row>
    <row r="1598" spans="3:6" ht="11.25">
      <c r="C1598" s="257"/>
      <c r="D1598" s="252"/>
      <c r="E1598" s="98"/>
      <c r="F1598" s="249"/>
    </row>
    <row r="1599" spans="3:6" ht="11.25">
      <c r="C1599" s="257"/>
      <c r="D1599" s="252"/>
      <c r="E1599" s="98"/>
      <c r="F1599" s="249"/>
    </row>
    <row r="1600" spans="3:6" ht="11.25">
      <c r="C1600" s="257"/>
      <c r="D1600" s="252"/>
      <c r="E1600" s="98"/>
      <c r="F1600" s="249"/>
    </row>
    <row r="1601" spans="3:6" ht="11.25">
      <c r="C1601" s="257"/>
      <c r="D1601" s="252"/>
      <c r="E1601" s="98"/>
      <c r="F1601" s="249"/>
    </row>
    <row r="1602" spans="3:6" ht="11.25">
      <c r="C1602" s="257"/>
      <c r="D1602" s="252"/>
      <c r="E1602" s="98"/>
      <c r="F1602" s="249"/>
    </row>
    <row r="1603" spans="3:6" ht="11.25">
      <c r="C1603" s="257"/>
      <c r="D1603" s="252"/>
      <c r="E1603" s="98"/>
      <c r="F1603" s="249"/>
    </row>
    <row r="1604" spans="3:6" ht="11.25">
      <c r="C1604" s="257"/>
      <c r="D1604" s="252"/>
      <c r="E1604" s="98"/>
      <c r="F1604" s="249"/>
    </row>
    <row r="1605" spans="3:6" ht="11.25">
      <c r="C1605" s="257"/>
      <c r="D1605" s="252"/>
      <c r="E1605" s="98"/>
      <c r="F1605" s="249"/>
    </row>
    <row r="1606" spans="3:6" ht="11.25">
      <c r="C1606" s="257"/>
      <c r="D1606" s="252"/>
      <c r="E1606" s="98"/>
      <c r="F1606" s="249"/>
    </row>
    <row r="1607" spans="3:6" ht="11.25">
      <c r="C1607" s="257"/>
      <c r="D1607" s="252"/>
      <c r="E1607" s="98"/>
      <c r="F1607" s="249"/>
    </row>
    <row r="1608" spans="3:6" ht="11.25">
      <c r="C1608" s="257"/>
      <c r="D1608" s="252"/>
      <c r="E1608" s="98"/>
      <c r="F1608" s="249"/>
    </row>
    <row r="1609" spans="3:6" ht="11.25">
      <c r="C1609" s="257"/>
      <c r="D1609" s="252"/>
      <c r="E1609" s="98"/>
      <c r="F1609" s="249"/>
    </row>
    <row r="1610" spans="3:6" ht="11.25">
      <c r="C1610" s="257"/>
      <c r="D1610" s="252"/>
      <c r="E1610" s="98"/>
      <c r="F1610" s="249"/>
    </row>
    <row r="1611" spans="3:6" ht="11.25">
      <c r="C1611" s="257"/>
      <c r="D1611" s="252"/>
      <c r="E1611" s="98"/>
      <c r="F1611" s="249"/>
    </row>
    <row r="1612" spans="3:6" ht="11.25">
      <c r="C1612" s="257"/>
      <c r="D1612" s="252"/>
      <c r="E1612" s="98"/>
      <c r="F1612" s="249"/>
    </row>
    <row r="1613" spans="3:6" ht="11.25">
      <c r="C1613" s="257"/>
      <c r="D1613" s="252"/>
      <c r="E1613" s="98"/>
      <c r="F1613" s="249"/>
    </row>
    <row r="1614" spans="3:6" ht="11.25">
      <c r="C1614" s="257"/>
      <c r="D1614" s="252"/>
      <c r="E1614" s="98"/>
      <c r="F1614" s="249"/>
    </row>
    <row r="1615" spans="3:6" ht="11.25">
      <c r="C1615" s="257"/>
      <c r="D1615" s="252"/>
      <c r="E1615" s="98"/>
      <c r="F1615" s="249"/>
    </row>
    <row r="1616" spans="3:6" ht="11.25">
      <c r="C1616" s="257"/>
      <c r="D1616" s="252"/>
      <c r="E1616" s="98"/>
      <c r="F1616" s="249"/>
    </row>
    <row r="1617" spans="3:6" ht="11.25">
      <c r="C1617" s="257"/>
      <c r="D1617" s="252"/>
      <c r="E1617" s="98"/>
      <c r="F1617" s="249"/>
    </row>
    <row r="1618" spans="3:6" ht="11.25">
      <c r="C1618" s="257"/>
      <c r="D1618" s="252"/>
      <c r="E1618" s="98"/>
      <c r="F1618" s="249"/>
    </row>
    <row r="1619" spans="3:6" ht="11.25">
      <c r="C1619" s="257"/>
      <c r="D1619" s="252"/>
      <c r="E1619" s="98"/>
      <c r="F1619" s="249"/>
    </row>
    <row r="1620" spans="3:6" ht="11.25">
      <c r="C1620" s="257"/>
      <c r="D1620" s="252"/>
      <c r="E1620" s="98"/>
      <c r="F1620" s="249"/>
    </row>
    <row r="1621" spans="3:6" ht="11.25">
      <c r="C1621" s="257"/>
      <c r="D1621" s="252"/>
      <c r="E1621" s="98"/>
      <c r="F1621" s="249"/>
    </row>
    <row r="1622" spans="3:6" ht="11.25">
      <c r="C1622" s="257"/>
      <c r="D1622" s="252"/>
      <c r="E1622" s="98"/>
      <c r="F1622" s="249"/>
    </row>
    <row r="1623" spans="3:6" ht="11.25">
      <c r="C1623" s="257"/>
      <c r="D1623" s="252"/>
      <c r="E1623" s="98"/>
      <c r="F1623" s="249"/>
    </row>
    <row r="1624" spans="3:6" ht="11.25">
      <c r="C1624" s="257"/>
      <c r="D1624" s="252"/>
      <c r="E1624" s="98"/>
      <c r="F1624" s="249"/>
    </row>
    <row r="1625" spans="3:6" ht="11.25">
      <c r="C1625" s="257"/>
      <c r="D1625" s="252"/>
      <c r="E1625" s="98"/>
      <c r="F1625" s="249"/>
    </row>
    <row r="1626" spans="3:6" ht="11.25">
      <c r="C1626" s="257"/>
      <c r="D1626" s="252"/>
      <c r="E1626" s="98"/>
      <c r="F1626" s="249"/>
    </row>
    <row r="1627" spans="3:6" ht="11.25">
      <c r="C1627" s="257"/>
      <c r="D1627" s="252"/>
      <c r="E1627" s="98"/>
      <c r="F1627" s="249"/>
    </row>
    <row r="1628" spans="3:6" ht="11.25">
      <c r="C1628" s="257"/>
      <c r="D1628" s="252"/>
      <c r="E1628" s="98"/>
      <c r="F1628" s="249"/>
    </row>
    <row r="1629" spans="3:6" ht="11.25">
      <c r="C1629" s="257"/>
      <c r="D1629" s="252"/>
      <c r="E1629" s="98"/>
      <c r="F1629" s="249"/>
    </row>
    <row r="1630" spans="3:6" ht="11.25">
      <c r="C1630" s="257"/>
      <c r="D1630" s="252"/>
      <c r="E1630" s="98"/>
      <c r="F1630" s="249"/>
    </row>
    <row r="1631" spans="3:6" ht="11.25">
      <c r="C1631" s="257"/>
      <c r="D1631" s="252"/>
      <c r="E1631" s="98"/>
      <c r="F1631" s="249"/>
    </row>
    <row r="1632" spans="3:6" ht="11.25">
      <c r="C1632" s="257"/>
      <c r="D1632" s="252"/>
      <c r="E1632" s="98"/>
      <c r="F1632" s="249"/>
    </row>
    <row r="1633" spans="3:6" ht="11.25">
      <c r="C1633" s="257"/>
      <c r="D1633" s="252"/>
      <c r="E1633" s="98"/>
      <c r="F1633" s="249"/>
    </row>
    <row r="1634" spans="3:6" ht="11.25">
      <c r="C1634" s="257"/>
      <c r="D1634" s="252"/>
      <c r="E1634" s="98"/>
      <c r="F1634" s="249"/>
    </row>
    <row r="1635" spans="3:6" ht="11.25">
      <c r="C1635" s="257"/>
      <c r="D1635" s="252"/>
      <c r="E1635" s="98"/>
      <c r="F1635" s="249"/>
    </row>
    <row r="1636" spans="3:6" ht="11.25">
      <c r="C1636" s="257"/>
      <c r="D1636" s="252"/>
      <c r="E1636" s="98"/>
      <c r="F1636" s="249"/>
    </row>
    <row r="1637" spans="3:6" ht="11.25">
      <c r="C1637" s="257"/>
      <c r="D1637" s="252"/>
      <c r="E1637" s="98"/>
      <c r="F1637" s="249"/>
    </row>
    <row r="1638" spans="3:6" ht="11.25">
      <c r="C1638" s="257"/>
      <c r="D1638" s="252"/>
      <c r="E1638" s="98"/>
      <c r="F1638" s="249"/>
    </row>
    <row r="1639" spans="3:6" ht="11.25">
      <c r="C1639" s="257"/>
      <c r="D1639" s="252"/>
      <c r="E1639" s="98"/>
      <c r="F1639" s="249"/>
    </row>
    <row r="1640" spans="3:6" ht="11.25">
      <c r="C1640" s="257"/>
      <c r="D1640" s="252"/>
      <c r="E1640" s="98"/>
      <c r="F1640" s="249"/>
    </row>
    <row r="1641" spans="3:6" ht="11.25">
      <c r="C1641" s="257"/>
      <c r="D1641" s="252"/>
      <c r="E1641" s="98"/>
      <c r="F1641" s="249"/>
    </row>
    <row r="1642" spans="3:6" ht="11.25">
      <c r="C1642" s="257"/>
      <c r="D1642" s="252"/>
      <c r="E1642" s="98"/>
      <c r="F1642" s="249"/>
    </row>
    <row r="1643" spans="3:6" ht="11.25">
      <c r="C1643" s="257"/>
      <c r="D1643" s="252"/>
      <c r="E1643" s="98"/>
      <c r="F1643" s="249"/>
    </row>
    <row r="1644" spans="3:6" ht="11.25">
      <c r="C1644" s="257"/>
      <c r="D1644" s="252"/>
      <c r="E1644" s="98"/>
      <c r="F1644" s="249"/>
    </row>
    <row r="1645" spans="3:6" ht="11.25">
      <c r="C1645" s="257"/>
      <c r="D1645" s="252"/>
      <c r="E1645" s="98"/>
      <c r="F1645" s="249"/>
    </row>
    <row r="1646" spans="3:6" ht="11.25">
      <c r="C1646" s="257"/>
      <c r="D1646" s="252"/>
      <c r="E1646" s="98"/>
      <c r="F1646" s="249"/>
    </row>
    <row r="1647" spans="3:6" ht="11.25">
      <c r="C1647" s="257"/>
      <c r="D1647" s="252"/>
      <c r="E1647" s="98"/>
      <c r="F1647" s="249"/>
    </row>
    <row r="1648" spans="3:6" ht="11.25">
      <c r="C1648" s="257"/>
      <c r="D1648" s="252"/>
      <c r="E1648" s="98"/>
      <c r="F1648" s="249"/>
    </row>
    <row r="1649" spans="3:6" ht="11.25">
      <c r="C1649" s="257"/>
      <c r="D1649" s="252"/>
      <c r="E1649" s="98"/>
      <c r="F1649" s="249"/>
    </row>
    <row r="1650" spans="3:6" ht="11.25">
      <c r="C1650" s="257"/>
      <c r="D1650" s="252"/>
      <c r="E1650" s="98"/>
      <c r="F1650" s="249"/>
    </row>
    <row r="1651" spans="3:6" ht="11.25">
      <c r="C1651" s="257"/>
      <c r="D1651" s="252"/>
      <c r="E1651" s="98"/>
      <c r="F1651" s="249"/>
    </row>
    <row r="1652" spans="3:6" ht="11.25">
      <c r="C1652" s="257"/>
      <c r="D1652" s="252"/>
      <c r="E1652" s="98"/>
      <c r="F1652" s="249"/>
    </row>
    <row r="1653" spans="3:6" ht="11.25">
      <c r="C1653" s="257"/>
      <c r="D1653" s="252"/>
      <c r="E1653" s="98"/>
      <c r="F1653" s="249"/>
    </row>
    <row r="1654" spans="3:6" ht="11.25">
      <c r="C1654" s="257"/>
      <c r="D1654" s="252"/>
      <c r="E1654" s="98"/>
      <c r="F1654" s="249"/>
    </row>
    <row r="1655" spans="3:6" ht="11.25">
      <c r="C1655" s="257"/>
      <c r="D1655" s="252"/>
      <c r="E1655" s="98"/>
      <c r="F1655" s="249"/>
    </row>
    <row r="1656" spans="3:6" ht="11.25">
      <c r="C1656" s="257"/>
      <c r="D1656" s="252"/>
      <c r="E1656" s="98"/>
      <c r="F1656" s="249"/>
    </row>
    <row r="1657" spans="3:6" ht="11.25">
      <c r="C1657" s="257"/>
      <c r="D1657" s="252"/>
      <c r="E1657" s="98"/>
      <c r="F1657" s="249"/>
    </row>
    <row r="1658" spans="3:6" ht="11.25">
      <c r="C1658" s="257"/>
      <c r="D1658" s="252"/>
      <c r="E1658" s="98"/>
      <c r="F1658" s="249"/>
    </row>
    <row r="1659" spans="3:6" ht="11.25">
      <c r="C1659" s="257"/>
      <c r="D1659" s="252"/>
      <c r="E1659" s="98"/>
      <c r="F1659" s="249"/>
    </row>
    <row r="1660" spans="3:6" ht="11.25">
      <c r="C1660" s="257"/>
      <c r="D1660" s="252"/>
      <c r="E1660" s="98"/>
      <c r="F1660" s="249"/>
    </row>
    <row r="1661" spans="3:6" ht="11.25">
      <c r="C1661" s="257"/>
      <c r="D1661" s="252"/>
      <c r="E1661" s="98"/>
      <c r="F1661" s="249"/>
    </row>
    <row r="1662" spans="3:6" ht="11.25">
      <c r="C1662" s="257"/>
      <c r="D1662" s="252"/>
      <c r="E1662" s="98"/>
      <c r="F1662" s="249"/>
    </row>
    <row r="1663" spans="3:6" ht="11.25">
      <c r="C1663" s="257"/>
      <c r="D1663" s="252"/>
      <c r="E1663" s="98"/>
      <c r="F1663" s="249"/>
    </row>
    <row r="1664" spans="3:6" ht="11.25">
      <c r="C1664" s="257"/>
      <c r="D1664" s="252"/>
      <c r="E1664" s="98"/>
      <c r="F1664" s="249"/>
    </row>
    <row r="1665" spans="3:6" ht="11.25">
      <c r="C1665" s="257"/>
      <c r="D1665" s="252"/>
      <c r="E1665" s="98"/>
      <c r="F1665" s="249"/>
    </row>
    <row r="1666" spans="3:6" ht="11.25">
      <c r="C1666" s="257"/>
      <c r="D1666" s="252"/>
      <c r="E1666" s="98"/>
      <c r="F1666" s="249"/>
    </row>
    <row r="1667" spans="3:6" ht="11.25">
      <c r="C1667" s="257"/>
      <c r="D1667" s="252"/>
      <c r="E1667" s="98"/>
      <c r="F1667" s="249"/>
    </row>
    <row r="1668" spans="3:6" ht="11.25">
      <c r="C1668" s="257"/>
      <c r="D1668" s="252"/>
      <c r="E1668" s="98"/>
      <c r="F1668" s="249"/>
    </row>
    <row r="1669" spans="3:6" ht="11.25">
      <c r="C1669" s="257"/>
      <c r="D1669" s="252"/>
      <c r="E1669" s="98"/>
      <c r="F1669" s="249"/>
    </row>
    <row r="1670" spans="3:6" ht="11.25">
      <c r="C1670" s="257"/>
      <c r="D1670" s="252"/>
      <c r="E1670" s="98"/>
      <c r="F1670" s="249"/>
    </row>
    <row r="1671" spans="3:6" ht="11.25">
      <c r="C1671" s="257"/>
      <c r="D1671" s="252"/>
      <c r="E1671" s="98"/>
      <c r="F1671" s="249"/>
    </row>
    <row r="1672" spans="3:6" ht="11.25">
      <c r="C1672" s="257"/>
      <c r="D1672" s="252"/>
      <c r="E1672" s="98"/>
      <c r="F1672" s="249"/>
    </row>
    <row r="1673" spans="3:6" ht="11.25">
      <c r="C1673" s="257"/>
      <c r="D1673" s="252"/>
      <c r="E1673" s="98"/>
      <c r="F1673" s="249"/>
    </row>
    <row r="1674" spans="3:6" ht="11.25">
      <c r="C1674" s="257"/>
      <c r="D1674" s="252"/>
      <c r="E1674" s="98"/>
      <c r="F1674" s="249"/>
    </row>
    <row r="1675" spans="3:6" ht="11.25">
      <c r="C1675" s="257"/>
      <c r="D1675" s="252"/>
      <c r="E1675" s="98"/>
      <c r="F1675" s="249"/>
    </row>
    <row r="1676" spans="3:6" ht="11.25">
      <c r="C1676" s="257"/>
      <c r="D1676" s="252"/>
      <c r="E1676" s="98"/>
      <c r="F1676" s="249"/>
    </row>
    <row r="1677" spans="3:6" ht="11.25">
      <c r="C1677" s="257"/>
      <c r="D1677" s="252"/>
      <c r="E1677" s="98"/>
      <c r="F1677" s="249"/>
    </row>
    <row r="1678" spans="3:6" ht="11.25">
      <c r="C1678" s="257"/>
      <c r="D1678" s="252"/>
      <c r="E1678" s="98"/>
      <c r="F1678" s="249"/>
    </row>
    <row r="1679" spans="3:6" ht="11.25">
      <c r="C1679" s="257"/>
      <c r="D1679" s="252"/>
      <c r="E1679" s="98"/>
      <c r="F1679" s="249"/>
    </row>
    <row r="1680" spans="3:6" ht="11.25">
      <c r="C1680" s="257"/>
      <c r="D1680" s="252"/>
      <c r="E1680" s="98"/>
      <c r="F1680" s="249"/>
    </row>
    <row r="1681" spans="3:6" ht="11.25">
      <c r="C1681" s="257"/>
      <c r="D1681" s="252"/>
      <c r="E1681" s="98"/>
      <c r="F1681" s="249"/>
    </row>
    <row r="1682" spans="3:6" ht="11.25">
      <c r="C1682" s="257"/>
      <c r="D1682" s="252"/>
      <c r="E1682" s="98"/>
      <c r="F1682" s="249"/>
    </row>
    <row r="1683" spans="3:6" ht="11.25">
      <c r="C1683" s="257"/>
      <c r="D1683" s="252"/>
      <c r="E1683" s="98"/>
      <c r="F1683" s="249"/>
    </row>
    <row r="1684" spans="3:6" ht="11.25">
      <c r="C1684" s="257"/>
      <c r="D1684" s="252"/>
      <c r="E1684" s="98"/>
      <c r="F1684" s="249"/>
    </row>
    <row r="1685" spans="3:6" ht="11.25">
      <c r="C1685" s="257"/>
      <c r="D1685" s="252"/>
      <c r="E1685" s="98"/>
      <c r="F1685" s="249"/>
    </row>
    <row r="1686" spans="3:6" ht="11.25">
      <c r="C1686" s="257"/>
      <c r="D1686" s="252"/>
      <c r="E1686" s="98"/>
      <c r="F1686" s="249"/>
    </row>
    <row r="1687" spans="3:6" ht="11.25">
      <c r="C1687" s="257"/>
      <c r="D1687" s="252"/>
      <c r="E1687" s="98"/>
      <c r="F1687" s="249"/>
    </row>
    <row r="1688" spans="3:6" ht="11.25">
      <c r="C1688" s="257"/>
      <c r="D1688" s="252"/>
      <c r="E1688" s="98"/>
      <c r="F1688" s="249"/>
    </row>
    <row r="1689" spans="3:6" ht="11.25">
      <c r="C1689" s="257"/>
      <c r="D1689" s="252"/>
      <c r="E1689" s="98"/>
      <c r="F1689" s="249"/>
    </row>
    <row r="1690" spans="3:6" ht="11.25">
      <c r="C1690" s="257"/>
      <c r="D1690" s="252"/>
      <c r="E1690" s="98"/>
      <c r="F1690" s="249"/>
    </row>
    <row r="1691" spans="3:6" ht="11.25">
      <c r="C1691" s="257"/>
      <c r="D1691" s="252"/>
      <c r="E1691" s="98"/>
      <c r="F1691" s="249"/>
    </row>
    <row r="1692" spans="3:6" ht="11.25">
      <c r="C1692" s="257"/>
      <c r="D1692" s="252"/>
      <c r="E1692" s="98"/>
      <c r="F1692" s="249"/>
    </row>
    <row r="1693" spans="3:6" ht="11.25">
      <c r="C1693" s="257"/>
      <c r="D1693" s="252"/>
      <c r="E1693" s="98"/>
      <c r="F1693" s="249"/>
    </row>
    <row r="1694" spans="3:6" ht="11.25">
      <c r="C1694" s="257"/>
      <c r="D1694" s="252"/>
      <c r="E1694" s="98"/>
      <c r="F1694" s="249"/>
    </row>
    <row r="1695" spans="3:6" ht="11.25">
      <c r="C1695" s="257"/>
      <c r="D1695" s="252"/>
      <c r="E1695" s="98"/>
      <c r="F1695" s="249"/>
    </row>
    <row r="1696" spans="3:6" ht="11.25">
      <c r="C1696" s="257"/>
      <c r="D1696" s="252"/>
      <c r="E1696" s="98"/>
      <c r="F1696" s="249"/>
    </row>
    <row r="1697" spans="3:6" ht="11.25">
      <c r="C1697" s="257"/>
      <c r="D1697" s="252"/>
      <c r="E1697" s="98"/>
      <c r="F1697" s="249"/>
    </row>
    <row r="1698" spans="3:6" ht="11.25">
      <c r="C1698" s="257"/>
      <c r="D1698" s="252"/>
      <c r="E1698" s="98"/>
      <c r="F1698" s="249"/>
    </row>
    <row r="1699" spans="3:6" ht="11.25">
      <c r="C1699" s="257"/>
      <c r="D1699" s="252"/>
      <c r="E1699" s="98"/>
      <c r="F1699" s="249"/>
    </row>
    <row r="1700" spans="3:6" ht="11.25">
      <c r="C1700" s="257"/>
      <c r="D1700" s="252"/>
      <c r="E1700" s="98"/>
      <c r="F1700" s="249"/>
    </row>
    <row r="1701" spans="3:6" ht="11.25">
      <c r="C1701" s="257"/>
      <c r="D1701" s="252"/>
      <c r="E1701" s="98"/>
      <c r="F1701" s="249"/>
    </row>
    <row r="1702" spans="3:6" ht="11.25">
      <c r="C1702" s="257"/>
      <c r="D1702" s="252"/>
      <c r="E1702" s="98"/>
      <c r="F1702" s="249"/>
    </row>
    <row r="1703" spans="3:6" ht="11.25">
      <c r="C1703" s="257"/>
      <c r="D1703" s="252"/>
      <c r="E1703" s="98"/>
      <c r="F1703" s="249"/>
    </row>
    <row r="1704" spans="3:6" ht="11.25">
      <c r="C1704" s="257"/>
      <c r="D1704" s="252"/>
      <c r="E1704" s="98"/>
      <c r="F1704" s="249"/>
    </row>
    <row r="1705" spans="3:6" ht="11.25">
      <c r="C1705" s="257"/>
      <c r="D1705" s="252"/>
      <c r="E1705" s="98"/>
      <c r="F1705" s="249"/>
    </row>
    <row r="1706" spans="3:6" ht="11.25">
      <c r="C1706" s="257"/>
      <c r="D1706" s="252"/>
      <c r="E1706" s="98"/>
      <c r="F1706" s="249"/>
    </row>
    <row r="1707" spans="3:6" ht="11.25">
      <c r="C1707" s="257"/>
      <c r="D1707" s="252"/>
      <c r="E1707" s="98"/>
      <c r="F1707" s="249"/>
    </row>
    <row r="1708" spans="3:6" ht="11.25">
      <c r="C1708" s="257"/>
      <c r="D1708" s="252"/>
      <c r="E1708" s="98"/>
      <c r="F1708" s="249"/>
    </row>
    <row r="1709" spans="3:6" ht="11.25">
      <c r="C1709" s="257"/>
      <c r="D1709" s="252"/>
      <c r="E1709" s="98"/>
      <c r="F1709" s="249"/>
    </row>
    <row r="1710" spans="3:6" ht="11.25">
      <c r="C1710" s="257"/>
      <c r="D1710" s="252"/>
      <c r="E1710" s="98"/>
      <c r="F1710" s="249"/>
    </row>
    <row r="1711" spans="3:6" ht="11.25">
      <c r="C1711" s="257"/>
      <c r="D1711" s="252"/>
      <c r="E1711" s="98"/>
      <c r="F1711" s="249"/>
    </row>
    <row r="1712" spans="3:6" ht="11.25">
      <c r="C1712" s="257"/>
      <c r="D1712" s="252"/>
      <c r="E1712" s="98"/>
      <c r="F1712" s="249"/>
    </row>
    <row r="1713" spans="3:6" ht="11.25">
      <c r="C1713" s="257"/>
      <c r="D1713" s="252"/>
      <c r="E1713" s="98"/>
      <c r="F1713" s="249"/>
    </row>
    <row r="1714" spans="3:6" ht="11.25">
      <c r="C1714" s="257"/>
      <c r="D1714" s="252"/>
      <c r="E1714" s="98"/>
      <c r="F1714" s="249"/>
    </row>
    <row r="1715" spans="3:6" ht="11.25">
      <c r="C1715" s="257"/>
      <c r="D1715" s="252"/>
      <c r="E1715" s="98"/>
      <c r="F1715" s="249"/>
    </row>
    <row r="1716" spans="3:6" ht="11.25">
      <c r="C1716" s="257"/>
      <c r="D1716" s="252"/>
      <c r="E1716" s="98"/>
      <c r="F1716" s="249"/>
    </row>
    <row r="1717" spans="3:6" ht="11.25">
      <c r="C1717" s="257"/>
      <c r="D1717" s="252"/>
      <c r="E1717" s="98"/>
      <c r="F1717" s="249"/>
    </row>
    <row r="1718" spans="3:6" ht="11.25">
      <c r="C1718" s="257"/>
      <c r="D1718" s="252"/>
      <c r="E1718" s="98"/>
      <c r="F1718" s="249"/>
    </row>
    <row r="1719" spans="3:6" ht="11.25">
      <c r="C1719" s="257"/>
      <c r="D1719" s="252"/>
      <c r="E1719" s="98"/>
      <c r="F1719" s="249"/>
    </row>
    <row r="1720" spans="3:6" ht="11.25">
      <c r="C1720" s="257"/>
      <c r="D1720" s="252"/>
      <c r="E1720" s="98"/>
      <c r="F1720" s="249"/>
    </row>
    <row r="1721" spans="3:6" ht="11.25">
      <c r="C1721" s="257"/>
      <c r="D1721" s="252"/>
      <c r="E1721" s="98"/>
      <c r="F1721" s="249"/>
    </row>
    <row r="1722" spans="3:6" ht="11.25">
      <c r="C1722" s="257"/>
      <c r="D1722" s="252"/>
      <c r="E1722" s="98"/>
      <c r="F1722" s="249"/>
    </row>
    <row r="1723" spans="3:6" ht="11.25">
      <c r="C1723" s="257"/>
      <c r="D1723" s="252"/>
      <c r="E1723" s="98"/>
      <c r="F1723" s="249"/>
    </row>
    <row r="1724" spans="3:6" ht="11.25">
      <c r="C1724" s="257"/>
      <c r="D1724" s="252"/>
      <c r="E1724" s="98"/>
      <c r="F1724" s="249"/>
    </row>
    <row r="1725" spans="3:6" ht="11.25">
      <c r="C1725" s="257"/>
      <c r="D1725" s="252"/>
      <c r="E1725" s="98"/>
      <c r="F1725" s="249"/>
    </row>
    <row r="1726" spans="3:6" ht="11.25">
      <c r="C1726" s="257"/>
      <c r="D1726" s="252"/>
      <c r="E1726" s="98"/>
      <c r="F1726" s="249"/>
    </row>
    <row r="1727" spans="3:6" ht="11.25">
      <c r="C1727" s="257"/>
      <c r="D1727" s="252"/>
      <c r="E1727" s="98"/>
      <c r="F1727" s="249"/>
    </row>
    <row r="1728" spans="3:6" ht="11.25">
      <c r="C1728" s="257"/>
      <c r="D1728" s="252"/>
      <c r="E1728" s="98"/>
      <c r="F1728" s="249"/>
    </row>
    <row r="1729" spans="3:6" ht="11.25">
      <c r="C1729" s="257"/>
      <c r="D1729" s="252"/>
      <c r="E1729" s="98"/>
      <c r="F1729" s="249"/>
    </row>
    <row r="1730" spans="3:6" ht="11.25">
      <c r="C1730" s="257"/>
      <c r="D1730" s="252"/>
      <c r="E1730" s="98"/>
      <c r="F1730" s="249"/>
    </row>
    <row r="1731" spans="3:6" ht="11.25">
      <c r="C1731" s="257"/>
      <c r="D1731" s="252"/>
      <c r="E1731" s="98"/>
      <c r="F1731" s="249"/>
    </row>
    <row r="1732" spans="3:6" ht="11.25">
      <c r="C1732" s="257"/>
      <c r="D1732" s="252"/>
      <c r="E1732" s="98"/>
      <c r="F1732" s="249"/>
    </row>
    <row r="1733" spans="3:6" ht="11.25">
      <c r="C1733" s="257"/>
      <c r="D1733" s="252"/>
      <c r="E1733" s="98"/>
      <c r="F1733" s="249"/>
    </row>
    <row r="1734" spans="3:6" ht="11.25">
      <c r="C1734" s="257"/>
      <c r="D1734" s="252"/>
      <c r="E1734" s="98"/>
      <c r="F1734" s="249"/>
    </row>
    <row r="1735" spans="3:6" ht="11.25">
      <c r="C1735" s="257"/>
      <c r="D1735" s="252"/>
      <c r="E1735" s="98"/>
      <c r="F1735" s="249"/>
    </row>
    <row r="1736" spans="3:6" ht="11.25">
      <c r="C1736" s="257"/>
      <c r="D1736" s="252"/>
      <c r="E1736" s="98"/>
      <c r="F1736" s="249"/>
    </row>
    <row r="1737" spans="3:6" ht="11.25">
      <c r="C1737" s="257"/>
      <c r="D1737" s="252"/>
      <c r="E1737" s="98"/>
      <c r="F1737" s="249"/>
    </row>
    <row r="1738" spans="3:6" ht="11.25">
      <c r="C1738" s="257"/>
      <c r="D1738" s="252"/>
      <c r="E1738" s="98"/>
      <c r="F1738" s="249"/>
    </row>
    <row r="1739" spans="3:6" ht="11.25">
      <c r="C1739" s="257"/>
      <c r="D1739" s="252"/>
      <c r="E1739" s="98"/>
      <c r="F1739" s="249"/>
    </row>
    <row r="1740" spans="3:6" ht="11.25">
      <c r="C1740" s="257"/>
      <c r="D1740" s="252"/>
      <c r="E1740" s="98"/>
      <c r="F1740" s="249"/>
    </row>
    <row r="1741" spans="3:6" ht="11.25">
      <c r="C1741" s="257"/>
      <c r="D1741" s="252"/>
      <c r="E1741" s="98"/>
      <c r="F1741" s="249"/>
    </row>
    <row r="1742" spans="3:6" ht="11.25">
      <c r="C1742" s="257"/>
      <c r="D1742" s="252"/>
      <c r="E1742" s="98"/>
      <c r="F1742" s="249"/>
    </row>
    <row r="1743" spans="3:6" ht="11.25">
      <c r="C1743" s="257"/>
      <c r="D1743" s="252"/>
      <c r="E1743" s="98"/>
      <c r="F1743" s="249"/>
    </row>
    <row r="1744" spans="3:6" ht="11.25">
      <c r="C1744" s="257"/>
      <c r="D1744" s="252"/>
      <c r="E1744" s="98"/>
      <c r="F1744" s="249"/>
    </row>
    <row r="1745" spans="3:6" ht="11.25">
      <c r="C1745" s="257"/>
      <c r="D1745" s="252"/>
      <c r="E1745" s="98"/>
      <c r="F1745" s="249"/>
    </row>
    <row r="1746" spans="3:6" ht="11.25">
      <c r="C1746" s="257"/>
      <c r="D1746" s="252"/>
      <c r="E1746" s="98"/>
      <c r="F1746" s="249"/>
    </row>
    <row r="1747" spans="3:6" ht="11.25">
      <c r="C1747" s="257"/>
      <c r="D1747" s="252"/>
      <c r="E1747" s="98"/>
      <c r="F1747" s="249"/>
    </row>
    <row r="1748" spans="3:6" ht="11.25">
      <c r="C1748" s="257"/>
      <c r="D1748" s="252"/>
      <c r="E1748" s="98"/>
      <c r="F1748" s="249"/>
    </row>
    <row r="1749" spans="3:6" ht="11.25">
      <c r="C1749" s="257"/>
      <c r="D1749" s="252"/>
      <c r="E1749" s="98"/>
      <c r="F1749" s="249"/>
    </row>
    <row r="1750" spans="3:6" ht="11.25">
      <c r="C1750" s="257"/>
      <c r="D1750" s="252"/>
      <c r="E1750" s="98"/>
      <c r="F1750" s="249"/>
    </row>
    <row r="1751" spans="3:6" ht="11.25">
      <c r="C1751" s="257"/>
      <c r="D1751" s="252"/>
      <c r="E1751" s="98"/>
      <c r="F1751" s="249"/>
    </row>
    <row r="1752" spans="3:6" ht="11.25">
      <c r="C1752" s="257"/>
      <c r="D1752" s="252"/>
      <c r="E1752" s="98"/>
      <c r="F1752" s="249"/>
    </row>
    <row r="1753" spans="3:6" ht="11.25">
      <c r="C1753" s="257"/>
      <c r="D1753" s="252"/>
      <c r="E1753" s="98"/>
      <c r="F1753" s="249"/>
    </row>
    <row r="1754" spans="3:6" ht="11.25">
      <c r="C1754" s="257"/>
      <c r="D1754" s="252"/>
      <c r="E1754" s="98"/>
      <c r="F1754" s="249"/>
    </row>
    <row r="1755" spans="3:6" ht="11.25">
      <c r="C1755" s="257"/>
      <c r="D1755" s="252"/>
      <c r="E1755" s="98"/>
      <c r="F1755" s="249"/>
    </row>
    <row r="1756" spans="3:6" ht="11.25">
      <c r="C1756" s="257"/>
      <c r="D1756" s="252"/>
      <c r="E1756" s="98"/>
      <c r="F1756" s="249"/>
    </row>
    <row r="1757" spans="3:6" ht="11.25">
      <c r="C1757" s="257"/>
      <c r="D1757" s="252"/>
      <c r="E1757" s="98"/>
      <c r="F1757" s="249"/>
    </row>
    <row r="1758" spans="3:6" ht="11.25">
      <c r="C1758" s="257"/>
      <c r="D1758" s="252"/>
      <c r="E1758" s="98"/>
      <c r="F1758" s="249"/>
    </row>
    <row r="1759" spans="3:6" ht="11.25">
      <c r="C1759" s="257"/>
      <c r="D1759" s="252"/>
      <c r="E1759" s="98"/>
      <c r="F1759" s="249"/>
    </row>
    <row r="1760" spans="3:6" ht="11.25">
      <c r="C1760" s="257"/>
      <c r="D1760" s="252"/>
      <c r="E1760" s="98"/>
      <c r="F1760" s="249"/>
    </row>
    <row r="1761" spans="3:6" ht="11.25">
      <c r="C1761" s="257"/>
      <c r="D1761" s="252"/>
      <c r="E1761" s="98"/>
      <c r="F1761" s="249"/>
    </row>
    <row r="1762" spans="3:6" ht="11.25">
      <c r="C1762" s="257"/>
      <c r="D1762" s="252"/>
      <c r="E1762" s="98"/>
      <c r="F1762" s="249"/>
    </row>
    <row r="1763" spans="3:6" ht="11.25">
      <c r="C1763" s="257"/>
      <c r="D1763" s="252"/>
      <c r="E1763" s="98"/>
      <c r="F1763" s="249"/>
    </row>
    <row r="1764" spans="3:6" ht="11.25">
      <c r="C1764" s="257"/>
      <c r="D1764" s="252"/>
      <c r="E1764" s="98"/>
      <c r="F1764" s="249"/>
    </row>
    <row r="1765" spans="3:6" ht="11.25">
      <c r="C1765" s="257"/>
      <c r="D1765" s="252"/>
      <c r="E1765" s="98"/>
      <c r="F1765" s="249"/>
    </row>
    <row r="1766" spans="3:6" ht="11.25">
      <c r="C1766" s="257"/>
      <c r="D1766" s="252"/>
      <c r="E1766" s="98"/>
      <c r="F1766" s="249"/>
    </row>
    <row r="1767" spans="3:6" ht="11.25">
      <c r="C1767" s="257"/>
      <c r="D1767" s="252"/>
      <c r="E1767" s="98"/>
      <c r="F1767" s="249"/>
    </row>
    <row r="1768" spans="3:6" ht="11.25">
      <c r="C1768" s="257"/>
      <c r="D1768" s="252"/>
      <c r="E1768" s="98"/>
      <c r="F1768" s="249"/>
    </row>
    <row r="1769" spans="3:6" ht="11.25">
      <c r="C1769" s="257"/>
      <c r="D1769" s="252"/>
      <c r="E1769" s="98"/>
      <c r="F1769" s="249"/>
    </row>
    <row r="1770" spans="3:6" ht="11.25">
      <c r="C1770" s="257"/>
      <c r="D1770" s="252"/>
      <c r="E1770" s="98"/>
      <c r="F1770" s="249"/>
    </row>
    <row r="1771" spans="3:6" ht="11.25">
      <c r="C1771" s="257"/>
      <c r="D1771" s="252"/>
      <c r="E1771" s="98"/>
      <c r="F1771" s="249"/>
    </row>
    <row r="1772" spans="3:6" ht="11.25">
      <c r="C1772" s="257"/>
      <c r="D1772" s="252"/>
      <c r="E1772" s="98"/>
      <c r="F1772" s="249"/>
    </row>
    <row r="1773" spans="3:6" ht="11.25">
      <c r="C1773" s="257"/>
      <c r="D1773" s="252"/>
      <c r="E1773" s="98"/>
      <c r="F1773" s="249"/>
    </row>
    <row r="1774" spans="3:6" ht="11.25">
      <c r="C1774" s="257"/>
      <c r="D1774" s="252"/>
      <c r="E1774" s="98"/>
      <c r="F1774" s="249"/>
    </row>
    <row r="1775" spans="3:6" ht="11.25">
      <c r="C1775" s="257"/>
      <c r="D1775" s="252"/>
      <c r="E1775" s="98"/>
      <c r="F1775" s="249"/>
    </row>
    <row r="1776" spans="3:6" ht="11.25">
      <c r="C1776" s="257"/>
      <c r="D1776" s="252"/>
      <c r="E1776" s="98"/>
      <c r="F1776" s="249"/>
    </row>
    <row r="1777" spans="3:6" ht="11.25">
      <c r="C1777" s="257"/>
      <c r="D1777" s="252"/>
      <c r="E1777" s="98"/>
      <c r="F1777" s="249"/>
    </row>
    <row r="1778" spans="3:6" ht="11.25">
      <c r="C1778" s="257"/>
      <c r="D1778" s="252"/>
      <c r="E1778" s="98"/>
      <c r="F1778" s="249"/>
    </row>
    <row r="1779" spans="3:6" ht="11.25">
      <c r="C1779" s="257"/>
      <c r="D1779" s="252"/>
      <c r="E1779" s="98"/>
      <c r="F1779" s="249"/>
    </row>
    <row r="1780" spans="3:6" ht="11.25">
      <c r="C1780" s="257"/>
      <c r="D1780" s="252"/>
      <c r="E1780" s="98"/>
      <c r="F1780" s="249"/>
    </row>
    <row r="1781" spans="3:6" ht="11.25">
      <c r="C1781" s="257"/>
      <c r="D1781" s="252"/>
      <c r="E1781" s="98"/>
      <c r="F1781" s="249"/>
    </row>
    <row r="1782" spans="3:6" ht="11.25">
      <c r="C1782" s="257"/>
      <c r="D1782" s="252"/>
      <c r="E1782" s="98"/>
      <c r="F1782" s="249"/>
    </row>
    <row r="1783" spans="3:6" ht="11.25">
      <c r="C1783" s="257"/>
      <c r="D1783" s="252"/>
      <c r="E1783" s="98"/>
      <c r="F1783" s="249"/>
    </row>
    <row r="1784" spans="3:6" ht="11.25">
      <c r="C1784" s="257"/>
      <c r="D1784" s="252"/>
      <c r="E1784" s="98"/>
      <c r="F1784" s="249"/>
    </row>
    <row r="1785" spans="3:6" ht="11.25">
      <c r="C1785" s="257"/>
      <c r="D1785" s="252"/>
      <c r="E1785" s="98"/>
      <c r="F1785" s="249"/>
    </row>
    <row r="1786" spans="3:6" ht="11.25">
      <c r="C1786" s="257"/>
      <c r="D1786" s="252"/>
      <c r="E1786" s="98"/>
      <c r="F1786" s="249"/>
    </row>
    <row r="1787" spans="3:6" ht="11.25">
      <c r="C1787" s="257"/>
      <c r="D1787" s="252"/>
      <c r="E1787" s="98"/>
      <c r="F1787" s="249"/>
    </row>
    <row r="1788" spans="3:6" ht="11.25">
      <c r="C1788" s="257"/>
      <c r="D1788" s="252"/>
      <c r="E1788" s="98"/>
      <c r="F1788" s="249"/>
    </row>
    <row r="1789" spans="3:6" ht="11.25">
      <c r="C1789" s="257"/>
      <c r="D1789" s="252"/>
      <c r="E1789" s="98"/>
      <c r="F1789" s="249"/>
    </row>
    <row r="1790" spans="3:6" ht="11.25">
      <c r="C1790" s="257"/>
      <c r="D1790" s="252"/>
      <c r="E1790" s="98"/>
      <c r="F1790" s="249"/>
    </row>
    <row r="1791" spans="3:6" ht="11.25">
      <c r="C1791" s="257"/>
      <c r="D1791" s="252"/>
      <c r="E1791" s="98"/>
      <c r="F1791" s="249"/>
    </row>
    <row r="1792" spans="3:6" ht="11.25">
      <c r="C1792" s="257"/>
      <c r="D1792" s="252"/>
      <c r="E1792" s="98"/>
      <c r="F1792" s="249"/>
    </row>
    <row r="1793" spans="3:6" ht="11.25">
      <c r="C1793" s="257"/>
      <c r="D1793" s="252"/>
      <c r="E1793" s="98"/>
      <c r="F1793" s="249"/>
    </row>
    <row r="1794" spans="3:6" ht="11.25">
      <c r="C1794" s="257"/>
      <c r="D1794" s="252"/>
      <c r="E1794" s="98"/>
      <c r="F1794" s="249"/>
    </row>
    <row r="1795" spans="3:6" ht="11.25">
      <c r="C1795" s="257"/>
      <c r="D1795" s="252"/>
      <c r="E1795" s="98"/>
      <c r="F1795" s="249"/>
    </row>
    <row r="1796" spans="3:6" ht="11.25">
      <c r="C1796" s="257"/>
      <c r="D1796" s="252"/>
      <c r="E1796" s="98"/>
      <c r="F1796" s="249"/>
    </row>
    <row r="1797" spans="3:6" ht="11.25">
      <c r="C1797" s="257"/>
      <c r="D1797" s="252"/>
      <c r="E1797" s="98"/>
      <c r="F1797" s="249"/>
    </row>
    <row r="1798" spans="3:6" ht="11.25">
      <c r="C1798" s="257"/>
      <c r="D1798" s="252"/>
      <c r="E1798" s="98"/>
      <c r="F1798" s="249"/>
    </row>
    <row r="1799" spans="3:6" ht="11.25">
      <c r="C1799" s="257"/>
      <c r="D1799" s="252"/>
      <c r="E1799" s="98"/>
      <c r="F1799" s="249"/>
    </row>
    <row r="1800" spans="3:6" ht="11.25">
      <c r="C1800" s="257"/>
      <c r="D1800" s="252"/>
      <c r="E1800" s="98"/>
      <c r="F1800" s="249"/>
    </row>
    <row r="1801" spans="3:6" ht="11.25">
      <c r="C1801" s="257"/>
      <c r="D1801" s="252"/>
      <c r="E1801" s="98"/>
      <c r="F1801" s="249"/>
    </row>
    <row r="1802" spans="3:6" ht="11.25">
      <c r="C1802" s="257"/>
      <c r="D1802" s="252"/>
      <c r="E1802" s="98"/>
      <c r="F1802" s="249"/>
    </row>
    <row r="1803" spans="3:6" ht="11.25">
      <c r="C1803" s="257"/>
      <c r="D1803" s="252"/>
      <c r="E1803" s="98"/>
      <c r="F1803" s="249"/>
    </row>
    <row r="1804" spans="3:6" ht="11.25">
      <c r="C1804" s="257"/>
      <c r="D1804" s="252"/>
      <c r="E1804" s="98"/>
      <c r="F1804" s="249"/>
    </row>
    <row r="1805" spans="3:6" ht="11.25">
      <c r="C1805" s="257"/>
      <c r="D1805" s="252"/>
      <c r="E1805" s="98"/>
      <c r="F1805" s="249"/>
    </row>
    <row r="1806" spans="3:6" ht="11.25">
      <c r="C1806" s="257"/>
      <c r="D1806" s="252"/>
      <c r="E1806" s="98"/>
      <c r="F1806" s="249"/>
    </row>
    <row r="1807" spans="3:6" ht="11.25">
      <c r="C1807" s="257"/>
      <c r="D1807" s="252"/>
      <c r="E1807" s="98"/>
      <c r="F1807" s="249"/>
    </row>
    <row r="1808" spans="3:6" ht="11.25">
      <c r="C1808" s="257"/>
      <c r="D1808" s="252"/>
      <c r="E1808" s="98"/>
      <c r="F1808" s="249"/>
    </row>
    <row r="1809" spans="3:6" ht="11.25">
      <c r="C1809" s="257"/>
      <c r="D1809" s="252"/>
      <c r="E1809" s="98"/>
      <c r="F1809" s="249"/>
    </row>
    <row r="1810" spans="3:6" ht="11.25">
      <c r="C1810" s="257"/>
      <c r="D1810" s="252"/>
      <c r="E1810" s="98"/>
      <c r="F1810" s="249"/>
    </row>
    <row r="1811" spans="3:6" ht="11.25">
      <c r="C1811" s="257"/>
      <c r="D1811" s="252"/>
      <c r="E1811" s="98"/>
      <c r="F1811" s="249"/>
    </row>
    <row r="1812" spans="3:6" ht="11.25">
      <c r="C1812" s="257"/>
      <c r="D1812" s="252"/>
      <c r="E1812" s="98"/>
      <c r="F1812" s="249"/>
    </row>
    <row r="1813" spans="3:6" ht="11.25">
      <c r="C1813" s="257"/>
      <c r="D1813" s="252"/>
      <c r="E1813" s="98"/>
      <c r="F1813" s="249"/>
    </row>
    <row r="1814" spans="3:6" ht="11.25">
      <c r="C1814" s="257"/>
      <c r="D1814" s="252"/>
      <c r="E1814" s="98"/>
      <c r="F1814" s="249"/>
    </row>
    <row r="1815" spans="3:6" ht="11.25">
      <c r="C1815" s="257"/>
      <c r="D1815" s="252"/>
      <c r="E1815" s="98"/>
      <c r="F1815" s="249"/>
    </row>
    <row r="1816" spans="3:6" ht="11.25">
      <c r="C1816" s="257"/>
      <c r="D1816" s="252"/>
      <c r="E1816" s="98"/>
      <c r="F1816" s="249"/>
    </row>
    <row r="1817" spans="3:6" ht="11.25">
      <c r="C1817" s="257"/>
      <c r="D1817" s="252"/>
      <c r="E1817" s="98"/>
      <c r="F1817" s="249"/>
    </row>
    <row r="1818" spans="3:6" ht="11.25">
      <c r="C1818" s="257"/>
      <c r="D1818" s="252"/>
      <c r="E1818" s="98"/>
      <c r="F1818" s="249"/>
    </row>
    <row r="1819" spans="3:6" ht="11.25">
      <c r="C1819" s="257"/>
      <c r="D1819" s="252"/>
      <c r="E1819" s="98"/>
      <c r="F1819" s="249"/>
    </row>
    <row r="1820" spans="3:6" ht="11.25">
      <c r="C1820" s="257"/>
      <c r="D1820" s="252"/>
      <c r="E1820" s="98"/>
      <c r="F1820" s="249"/>
    </row>
    <row r="1821" spans="3:6" ht="11.25">
      <c r="C1821" s="257"/>
      <c r="D1821" s="252"/>
      <c r="E1821" s="98"/>
      <c r="F1821" s="249"/>
    </row>
    <row r="1822" spans="3:6" ht="11.25">
      <c r="C1822" s="257"/>
      <c r="D1822" s="252"/>
      <c r="E1822" s="98"/>
      <c r="F1822" s="249"/>
    </row>
    <row r="1823" spans="3:6" ht="11.25">
      <c r="C1823" s="257"/>
      <c r="D1823" s="252"/>
      <c r="E1823" s="98"/>
      <c r="F1823" s="249"/>
    </row>
    <row r="1824" spans="3:6" ht="11.25">
      <c r="C1824" s="257"/>
      <c r="D1824" s="252"/>
      <c r="E1824" s="98"/>
      <c r="F1824" s="249"/>
    </row>
    <row r="1825" spans="3:6" ht="11.25">
      <c r="C1825" s="257"/>
      <c r="D1825" s="252"/>
      <c r="E1825" s="98"/>
      <c r="F1825" s="249"/>
    </row>
    <row r="1826" spans="3:6" ht="11.25">
      <c r="C1826" s="257"/>
      <c r="D1826" s="252"/>
      <c r="E1826" s="98"/>
      <c r="F1826" s="249"/>
    </row>
    <row r="1827" spans="3:6" ht="11.25">
      <c r="C1827" s="257"/>
      <c r="D1827" s="252"/>
      <c r="E1827" s="98"/>
      <c r="F1827" s="249"/>
    </row>
    <row r="1828" spans="3:6" ht="11.25">
      <c r="C1828" s="257"/>
      <c r="D1828" s="252"/>
      <c r="E1828" s="98"/>
      <c r="F1828" s="249"/>
    </row>
    <row r="1829" spans="3:6" ht="11.25">
      <c r="C1829" s="257"/>
      <c r="D1829" s="252"/>
      <c r="E1829" s="98"/>
      <c r="F1829" s="249"/>
    </row>
    <row r="1830" spans="3:6" ht="11.25">
      <c r="C1830" s="257"/>
      <c r="D1830" s="252"/>
      <c r="E1830" s="98"/>
      <c r="F1830" s="249"/>
    </row>
    <row r="1831" spans="3:6" ht="11.25">
      <c r="C1831" s="257"/>
      <c r="D1831" s="252"/>
      <c r="E1831" s="98"/>
      <c r="F1831" s="249"/>
    </row>
    <row r="1832" spans="3:6" ht="11.25">
      <c r="C1832" s="257"/>
      <c r="D1832" s="252"/>
      <c r="E1832" s="98"/>
      <c r="F1832" s="249"/>
    </row>
    <row r="1833" spans="3:6" ht="11.25">
      <c r="C1833" s="257"/>
      <c r="D1833" s="252"/>
      <c r="E1833" s="98"/>
      <c r="F1833" s="249"/>
    </row>
    <row r="1834" spans="3:6" ht="11.25">
      <c r="C1834" s="257"/>
      <c r="D1834" s="252"/>
      <c r="E1834" s="98"/>
      <c r="F1834" s="249"/>
    </row>
    <row r="1835" spans="3:6" ht="11.25">
      <c r="C1835" s="257"/>
      <c r="D1835" s="252"/>
      <c r="E1835" s="98"/>
      <c r="F1835" s="249"/>
    </row>
    <row r="1836" spans="3:6" ht="11.25">
      <c r="C1836" s="257"/>
      <c r="D1836" s="252"/>
      <c r="E1836" s="98"/>
      <c r="F1836" s="249"/>
    </row>
    <row r="1837" spans="3:6" ht="11.25">
      <c r="C1837" s="257"/>
      <c r="D1837" s="252"/>
      <c r="E1837" s="98"/>
      <c r="F1837" s="249"/>
    </row>
    <row r="1838" spans="3:6" ht="11.25">
      <c r="C1838" s="257"/>
      <c r="D1838" s="252"/>
      <c r="E1838" s="98"/>
      <c r="F1838" s="249"/>
    </row>
    <row r="1839" spans="3:6" ht="11.25">
      <c r="C1839" s="257"/>
      <c r="D1839" s="252"/>
      <c r="E1839" s="98"/>
      <c r="F1839" s="249"/>
    </row>
    <row r="1840" spans="3:6" ht="11.25">
      <c r="C1840" s="257"/>
      <c r="D1840" s="252"/>
      <c r="E1840" s="98"/>
      <c r="F1840" s="249"/>
    </row>
    <row r="1841" spans="3:6" ht="11.25">
      <c r="C1841" s="257"/>
      <c r="D1841" s="252"/>
      <c r="E1841" s="98"/>
      <c r="F1841" s="249"/>
    </row>
    <row r="1842" spans="3:6" ht="11.25">
      <c r="C1842" s="257"/>
      <c r="D1842" s="252"/>
      <c r="E1842" s="98"/>
      <c r="F1842" s="249"/>
    </row>
    <row r="1843" spans="3:6" ht="11.25">
      <c r="C1843" s="257"/>
      <c r="D1843" s="252"/>
      <c r="E1843" s="98"/>
      <c r="F1843" s="249"/>
    </row>
    <row r="1844" spans="3:6" ht="11.25">
      <c r="C1844" s="257"/>
      <c r="D1844" s="252"/>
      <c r="E1844" s="98"/>
      <c r="F1844" s="249"/>
    </row>
    <row r="1845" spans="3:6" ht="11.25">
      <c r="C1845" s="257"/>
      <c r="D1845" s="252"/>
      <c r="E1845" s="98"/>
      <c r="F1845" s="249"/>
    </row>
    <row r="1846" spans="3:6" ht="11.25">
      <c r="C1846" s="257"/>
      <c r="D1846" s="252"/>
      <c r="E1846" s="98"/>
      <c r="F1846" s="249"/>
    </row>
    <row r="1847" spans="3:6" ht="11.25">
      <c r="C1847" s="257"/>
      <c r="D1847" s="252"/>
      <c r="E1847" s="98"/>
      <c r="F1847" s="249"/>
    </row>
    <row r="1848" spans="3:6" ht="11.25">
      <c r="C1848" s="257"/>
      <c r="D1848" s="252"/>
      <c r="E1848" s="98"/>
      <c r="F1848" s="249"/>
    </row>
    <row r="1849" spans="3:6" ht="11.25">
      <c r="C1849" s="257"/>
      <c r="D1849" s="252"/>
      <c r="E1849" s="98"/>
      <c r="F1849" s="249"/>
    </row>
    <row r="1850" spans="3:6" ht="11.25">
      <c r="C1850" s="257"/>
      <c r="D1850" s="252"/>
      <c r="E1850" s="98"/>
      <c r="F1850" s="249"/>
    </row>
    <row r="1851" spans="3:6" ht="11.25">
      <c r="C1851" s="257"/>
      <c r="D1851" s="252"/>
      <c r="E1851" s="98"/>
      <c r="F1851" s="249"/>
    </row>
    <row r="1852" spans="3:6" ht="11.25">
      <c r="C1852" s="257"/>
      <c r="D1852" s="252"/>
      <c r="E1852" s="98"/>
      <c r="F1852" s="249"/>
    </row>
    <row r="1853" spans="3:6" ht="11.25">
      <c r="C1853" s="257"/>
      <c r="D1853" s="252"/>
      <c r="E1853" s="98"/>
      <c r="F1853" s="249"/>
    </row>
    <row r="1854" spans="3:6" ht="11.25">
      <c r="C1854" s="257"/>
      <c r="D1854" s="252"/>
      <c r="E1854" s="98"/>
      <c r="F1854" s="249"/>
    </row>
    <row r="1855" spans="3:6" ht="11.25">
      <c r="C1855" s="257"/>
      <c r="D1855" s="252"/>
      <c r="E1855" s="98"/>
      <c r="F1855" s="249"/>
    </row>
    <row r="1856" spans="3:6" ht="11.25">
      <c r="C1856" s="257"/>
      <c r="D1856" s="252"/>
      <c r="E1856" s="98"/>
      <c r="F1856" s="249"/>
    </row>
    <row r="1857" spans="3:6" ht="11.25">
      <c r="C1857" s="257"/>
      <c r="D1857" s="252"/>
      <c r="E1857" s="98"/>
      <c r="F1857" s="249"/>
    </row>
    <row r="1858" spans="3:6" ht="11.25">
      <c r="C1858" s="257"/>
      <c r="D1858" s="252"/>
      <c r="E1858" s="98"/>
      <c r="F1858" s="249"/>
    </row>
    <row r="1859" spans="3:6" ht="11.25">
      <c r="C1859" s="257"/>
      <c r="D1859" s="252"/>
      <c r="E1859" s="98"/>
      <c r="F1859" s="249"/>
    </row>
    <row r="1860" spans="3:6" ht="11.25">
      <c r="C1860" s="257"/>
      <c r="D1860" s="252"/>
      <c r="E1860" s="98"/>
      <c r="F1860" s="249"/>
    </row>
    <row r="1861" spans="3:6" ht="11.25">
      <c r="C1861" s="257"/>
      <c r="D1861" s="252"/>
      <c r="E1861" s="98"/>
      <c r="F1861" s="249"/>
    </row>
    <row r="1862" spans="3:6" ht="11.25">
      <c r="C1862" s="257"/>
      <c r="D1862" s="252"/>
      <c r="E1862" s="98"/>
      <c r="F1862" s="249"/>
    </row>
    <row r="1863" spans="3:6" ht="11.25">
      <c r="C1863" s="257"/>
      <c r="D1863" s="252"/>
      <c r="E1863" s="98"/>
      <c r="F1863" s="249"/>
    </row>
    <row r="1864" spans="3:6" ht="11.25">
      <c r="C1864" s="257"/>
      <c r="D1864" s="252"/>
      <c r="E1864" s="98"/>
      <c r="F1864" s="249"/>
    </row>
    <row r="1865" spans="3:6" ht="11.25">
      <c r="C1865" s="257"/>
      <c r="D1865" s="252"/>
      <c r="E1865" s="98"/>
      <c r="F1865" s="249"/>
    </row>
    <row r="1866" spans="3:6" ht="11.25">
      <c r="C1866" s="257"/>
      <c r="D1866" s="252"/>
      <c r="E1866" s="98"/>
      <c r="F1866" s="249"/>
    </row>
    <row r="1867" spans="3:6" ht="11.25">
      <c r="C1867" s="257"/>
      <c r="D1867" s="252"/>
      <c r="E1867" s="98"/>
      <c r="F1867" s="249"/>
    </row>
    <row r="1868" spans="3:6" ht="11.25">
      <c r="C1868" s="257"/>
      <c r="D1868" s="252"/>
      <c r="E1868" s="98"/>
      <c r="F1868" s="249"/>
    </row>
    <row r="1869" spans="3:6" ht="11.25">
      <c r="C1869" s="257"/>
      <c r="D1869" s="252"/>
      <c r="E1869" s="98"/>
      <c r="F1869" s="249"/>
    </row>
    <row r="1870" spans="3:6" ht="11.25">
      <c r="C1870" s="257"/>
      <c r="D1870" s="252"/>
      <c r="E1870" s="98"/>
      <c r="F1870" s="249"/>
    </row>
    <row r="1871" spans="3:6" ht="11.25">
      <c r="C1871" s="257"/>
      <c r="D1871" s="252"/>
      <c r="E1871" s="98"/>
      <c r="F1871" s="249"/>
    </row>
    <row r="1872" spans="3:6" ht="11.25">
      <c r="C1872" s="257"/>
      <c r="D1872" s="252"/>
      <c r="E1872" s="98"/>
      <c r="F1872" s="249"/>
    </row>
    <row r="1873" spans="3:6" ht="11.25">
      <c r="C1873" s="257"/>
      <c r="D1873" s="252"/>
      <c r="E1873" s="98"/>
      <c r="F1873" s="249"/>
    </row>
    <row r="1874" spans="3:6" ht="11.25">
      <c r="C1874" s="257"/>
      <c r="D1874" s="252"/>
      <c r="E1874" s="98"/>
      <c r="F1874" s="249"/>
    </row>
    <row r="1875" spans="3:6" ht="11.25">
      <c r="C1875" s="257"/>
      <c r="D1875" s="252"/>
      <c r="E1875" s="98"/>
      <c r="F1875" s="249"/>
    </row>
    <row r="1876" spans="3:6" ht="11.25">
      <c r="C1876" s="257"/>
      <c r="D1876" s="252"/>
      <c r="E1876" s="98"/>
      <c r="F1876" s="249"/>
    </row>
    <row r="1877" spans="3:6" ht="11.25">
      <c r="C1877" s="257"/>
      <c r="D1877" s="252"/>
      <c r="E1877" s="98"/>
      <c r="F1877" s="249"/>
    </row>
    <row r="1878" spans="3:6" ht="11.25">
      <c r="C1878" s="257"/>
      <c r="D1878" s="252"/>
      <c r="E1878" s="98"/>
      <c r="F1878" s="249"/>
    </row>
    <row r="1879" spans="3:6" ht="11.25">
      <c r="C1879" s="257"/>
      <c r="D1879" s="252"/>
      <c r="E1879" s="98"/>
      <c r="F1879" s="249"/>
    </row>
    <row r="1880" spans="3:6" ht="11.25">
      <c r="C1880" s="257"/>
      <c r="D1880" s="252"/>
      <c r="E1880" s="98"/>
      <c r="F1880" s="249"/>
    </row>
    <row r="1881" spans="3:6" ht="11.25">
      <c r="C1881" s="257"/>
      <c r="D1881" s="252"/>
      <c r="E1881" s="98"/>
      <c r="F1881" s="249"/>
    </row>
    <row r="1882" spans="3:6" ht="11.25">
      <c r="C1882" s="257"/>
      <c r="D1882" s="252"/>
      <c r="E1882" s="98"/>
      <c r="F1882" s="249"/>
    </row>
    <row r="1883" spans="3:6" ht="11.25">
      <c r="C1883" s="257"/>
      <c r="D1883" s="252"/>
      <c r="E1883" s="98"/>
      <c r="F1883" s="249"/>
    </row>
    <row r="1884" spans="3:6" ht="11.25">
      <c r="C1884" s="257"/>
      <c r="D1884" s="252"/>
      <c r="E1884" s="98"/>
      <c r="F1884" s="249"/>
    </row>
    <row r="1885" spans="3:6" ht="11.25">
      <c r="C1885" s="257"/>
      <c r="D1885" s="252"/>
      <c r="E1885" s="98"/>
      <c r="F1885" s="249"/>
    </row>
    <row r="1886" spans="3:6" ht="11.25">
      <c r="C1886" s="257"/>
      <c r="D1886" s="252"/>
      <c r="E1886" s="98"/>
      <c r="F1886" s="249"/>
    </row>
    <row r="1887" spans="3:6" ht="11.25">
      <c r="C1887" s="257"/>
      <c r="D1887" s="252"/>
      <c r="E1887" s="98"/>
      <c r="F1887" s="249"/>
    </row>
    <row r="1888" spans="3:6" ht="11.25">
      <c r="C1888" s="257"/>
      <c r="D1888" s="252"/>
      <c r="E1888" s="98"/>
      <c r="F1888" s="249"/>
    </row>
    <row r="1889" spans="3:6" ht="11.25">
      <c r="C1889" s="257"/>
      <c r="D1889" s="252"/>
      <c r="E1889" s="98"/>
      <c r="F1889" s="249"/>
    </row>
    <row r="1890" spans="3:6" ht="11.25">
      <c r="C1890" s="257"/>
      <c r="D1890" s="252"/>
      <c r="E1890" s="98"/>
      <c r="F1890" s="249"/>
    </row>
    <row r="1891" spans="3:6" ht="11.25">
      <c r="C1891" s="257"/>
      <c r="D1891" s="252"/>
      <c r="E1891" s="98"/>
      <c r="F1891" s="249"/>
    </row>
    <row r="1892" spans="3:6" ht="11.25">
      <c r="C1892" s="257"/>
      <c r="D1892" s="252"/>
      <c r="E1892" s="98"/>
      <c r="F1892" s="249"/>
    </row>
    <row r="1893" spans="3:6" ht="11.25">
      <c r="C1893" s="257"/>
      <c r="D1893" s="252"/>
      <c r="E1893" s="98"/>
      <c r="F1893" s="249"/>
    </row>
    <row r="1894" spans="3:6" ht="11.25">
      <c r="C1894" s="257"/>
      <c r="D1894" s="252"/>
      <c r="E1894" s="98"/>
      <c r="F1894" s="249"/>
    </row>
    <row r="1895" spans="3:6" ht="11.25">
      <c r="C1895" s="257"/>
      <c r="D1895" s="252"/>
      <c r="E1895" s="98"/>
      <c r="F1895" s="249"/>
    </row>
    <row r="1896" spans="3:6" ht="11.25">
      <c r="C1896" s="257"/>
      <c r="D1896" s="252"/>
      <c r="E1896" s="98"/>
      <c r="F1896" s="249"/>
    </row>
    <row r="1897" spans="3:6" ht="11.25">
      <c r="C1897" s="257"/>
      <c r="D1897" s="252"/>
      <c r="E1897" s="98"/>
      <c r="F1897" s="249"/>
    </row>
    <row r="1898" spans="3:6" ht="11.25">
      <c r="C1898" s="257"/>
      <c r="D1898" s="252"/>
      <c r="E1898" s="98"/>
      <c r="F1898" s="249"/>
    </row>
    <row r="1899" spans="3:6" ht="11.25">
      <c r="C1899" s="257"/>
      <c r="D1899" s="252"/>
      <c r="E1899" s="98"/>
      <c r="F1899" s="249"/>
    </row>
    <row r="1900" spans="3:6" ht="11.25">
      <c r="C1900" s="257"/>
      <c r="D1900" s="252"/>
      <c r="E1900" s="98"/>
      <c r="F1900" s="249"/>
    </row>
    <row r="1901" spans="3:6" ht="11.25">
      <c r="C1901" s="257"/>
      <c r="D1901" s="252"/>
      <c r="E1901" s="98"/>
      <c r="F1901" s="249"/>
    </row>
    <row r="1902" spans="3:6" ht="11.25">
      <c r="C1902" s="257"/>
      <c r="D1902" s="252"/>
      <c r="E1902" s="98"/>
      <c r="F1902" s="249"/>
    </row>
    <row r="1903" spans="3:6" ht="11.25">
      <c r="C1903" s="257"/>
      <c r="D1903" s="252"/>
      <c r="E1903" s="98"/>
      <c r="F1903" s="249"/>
    </row>
    <row r="1904" spans="3:6" ht="11.25">
      <c r="C1904" s="257"/>
      <c r="D1904" s="252"/>
      <c r="E1904" s="98"/>
      <c r="F1904" s="249"/>
    </row>
    <row r="1905" spans="3:6" ht="11.25">
      <c r="C1905" s="257"/>
      <c r="D1905" s="252"/>
      <c r="E1905" s="98"/>
      <c r="F1905" s="249"/>
    </row>
    <row r="1906" spans="3:6" ht="11.25">
      <c r="C1906" s="257"/>
      <c r="D1906" s="252"/>
      <c r="E1906" s="98"/>
      <c r="F1906" s="249"/>
    </row>
    <row r="1907" spans="3:6" ht="11.25">
      <c r="C1907" s="257"/>
      <c r="D1907" s="252"/>
      <c r="E1907" s="98"/>
      <c r="F1907" s="249"/>
    </row>
    <row r="1908" spans="3:6" ht="11.25">
      <c r="C1908" s="257"/>
      <c r="D1908" s="252"/>
      <c r="E1908" s="98"/>
      <c r="F1908" s="249"/>
    </row>
    <row r="1909" spans="3:6" ht="11.25">
      <c r="C1909" s="257"/>
      <c r="D1909" s="252"/>
      <c r="E1909" s="98"/>
      <c r="F1909" s="249"/>
    </row>
    <row r="1910" spans="3:6" ht="11.25">
      <c r="C1910" s="257"/>
      <c r="D1910" s="252"/>
      <c r="E1910" s="98"/>
      <c r="F1910" s="249"/>
    </row>
    <row r="1911" spans="3:6" ht="11.25">
      <c r="C1911" s="257"/>
      <c r="D1911" s="252"/>
      <c r="E1911" s="98"/>
      <c r="F1911" s="249"/>
    </row>
    <row r="1912" spans="3:6" ht="11.25">
      <c r="C1912" s="257"/>
      <c r="D1912" s="252"/>
      <c r="E1912" s="98"/>
      <c r="F1912" s="249"/>
    </row>
    <row r="1913" spans="3:6" ht="11.25">
      <c r="C1913" s="257"/>
      <c r="D1913" s="252"/>
      <c r="E1913" s="98"/>
      <c r="F1913" s="249"/>
    </row>
    <row r="1914" spans="3:6" ht="11.25">
      <c r="C1914" s="257"/>
      <c r="D1914" s="252"/>
      <c r="E1914" s="98"/>
      <c r="F1914" s="249"/>
    </row>
    <row r="1915" spans="3:6" ht="11.25">
      <c r="C1915" s="257"/>
      <c r="D1915" s="252"/>
      <c r="E1915" s="98"/>
      <c r="F1915" s="249"/>
    </row>
    <row r="1916" spans="3:6" ht="11.25">
      <c r="C1916" s="257"/>
      <c r="D1916" s="252"/>
      <c r="E1916" s="98"/>
      <c r="F1916" s="249"/>
    </row>
    <row r="1917" spans="3:6" ht="11.25">
      <c r="C1917" s="257"/>
      <c r="D1917" s="252"/>
      <c r="E1917" s="98"/>
      <c r="F1917" s="249"/>
    </row>
    <row r="1918" spans="3:6" ht="11.25">
      <c r="C1918" s="257"/>
      <c r="D1918" s="252"/>
      <c r="E1918" s="98"/>
      <c r="F1918" s="249"/>
    </row>
    <row r="1919" spans="3:6" ht="11.25">
      <c r="C1919" s="257"/>
      <c r="D1919" s="252"/>
      <c r="E1919" s="98"/>
      <c r="F1919" s="249"/>
    </row>
    <row r="1920" spans="3:6" ht="11.25">
      <c r="C1920" s="257"/>
      <c r="D1920" s="252"/>
      <c r="E1920" s="98"/>
      <c r="F1920" s="249"/>
    </row>
    <row r="1921" spans="3:6" ht="11.25">
      <c r="C1921" s="257"/>
      <c r="D1921" s="252"/>
      <c r="E1921" s="98"/>
      <c r="F1921" s="249"/>
    </row>
    <row r="1922" spans="3:6" ht="11.25">
      <c r="C1922" s="257"/>
      <c r="D1922" s="252"/>
      <c r="E1922" s="98"/>
      <c r="F1922" s="249"/>
    </row>
    <row r="1923" spans="3:6" ht="11.25">
      <c r="C1923" s="257"/>
      <c r="D1923" s="252"/>
      <c r="E1923" s="98"/>
      <c r="F1923" s="249"/>
    </row>
    <row r="1924" spans="3:6" ht="11.25">
      <c r="C1924" s="257"/>
      <c r="D1924" s="252"/>
      <c r="E1924" s="98"/>
      <c r="F1924" s="249"/>
    </row>
    <row r="1925" spans="3:6" ht="11.25">
      <c r="C1925" s="257"/>
      <c r="D1925" s="252"/>
      <c r="E1925" s="98"/>
      <c r="F1925" s="249"/>
    </row>
    <row r="1926" spans="3:6" ht="11.25">
      <c r="C1926" s="257"/>
      <c r="D1926" s="252"/>
      <c r="E1926" s="98"/>
      <c r="F1926" s="249"/>
    </row>
    <row r="1927" spans="3:6" ht="11.25">
      <c r="C1927" s="257"/>
      <c r="D1927" s="252"/>
      <c r="E1927" s="98"/>
      <c r="F1927" s="249"/>
    </row>
    <row r="1928" spans="3:6" ht="11.25">
      <c r="C1928" s="257"/>
      <c r="D1928" s="252"/>
      <c r="E1928" s="98"/>
      <c r="F1928" s="249"/>
    </row>
    <row r="1929" spans="3:6" ht="11.25">
      <c r="C1929" s="257"/>
      <c r="D1929" s="252"/>
      <c r="E1929" s="98"/>
      <c r="F1929" s="249"/>
    </row>
    <row r="1930" spans="3:6" ht="11.25">
      <c r="C1930" s="257"/>
      <c r="D1930" s="252"/>
      <c r="E1930" s="98"/>
      <c r="F1930" s="249"/>
    </row>
    <row r="1931" spans="3:6" ht="11.25">
      <c r="C1931" s="257"/>
      <c r="D1931" s="252"/>
      <c r="E1931" s="98"/>
      <c r="F1931" s="249"/>
    </row>
    <row r="1932" spans="3:6" ht="11.25">
      <c r="C1932" s="257"/>
      <c r="D1932" s="252"/>
      <c r="E1932" s="98"/>
      <c r="F1932" s="249"/>
    </row>
    <row r="1933" spans="3:6" ht="11.25">
      <c r="C1933" s="257"/>
      <c r="D1933" s="252"/>
      <c r="E1933" s="98"/>
      <c r="F1933" s="249"/>
    </row>
    <row r="1934" spans="3:6" ht="11.25">
      <c r="C1934" s="257"/>
      <c r="D1934" s="252"/>
      <c r="E1934" s="98"/>
      <c r="F1934" s="249"/>
    </row>
    <row r="1935" spans="3:6" ht="11.25">
      <c r="C1935" s="257"/>
      <c r="D1935" s="252"/>
      <c r="E1935" s="98"/>
      <c r="F1935" s="249"/>
    </row>
    <row r="1936" spans="3:6" ht="11.25">
      <c r="C1936" s="257"/>
      <c r="D1936" s="252"/>
      <c r="E1936" s="98"/>
      <c r="F1936" s="249"/>
    </row>
    <row r="1937" spans="3:6" ht="11.25">
      <c r="C1937" s="257"/>
      <c r="D1937" s="252"/>
      <c r="E1937" s="98"/>
      <c r="F1937" s="249"/>
    </row>
    <row r="1938" spans="3:6" ht="11.25">
      <c r="C1938" s="257"/>
      <c r="D1938" s="252"/>
      <c r="E1938" s="98"/>
      <c r="F1938" s="249"/>
    </row>
    <row r="1939" spans="3:6" ht="11.25">
      <c r="C1939" s="257"/>
      <c r="D1939" s="252"/>
      <c r="E1939" s="98"/>
      <c r="F1939" s="249"/>
    </row>
    <row r="1940" spans="3:6" ht="11.25">
      <c r="C1940" s="257"/>
      <c r="D1940" s="252"/>
      <c r="E1940" s="98"/>
      <c r="F1940" s="249"/>
    </row>
    <row r="1941" spans="3:6" ht="11.25">
      <c r="C1941" s="257"/>
      <c r="D1941" s="252"/>
      <c r="E1941" s="98"/>
      <c r="F1941" s="249"/>
    </row>
    <row r="1942" spans="3:6" ht="11.25">
      <c r="C1942" s="257"/>
      <c r="D1942" s="252"/>
      <c r="E1942" s="98"/>
      <c r="F1942" s="249"/>
    </row>
    <row r="1943" spans="3:6" ht="11.25">
      <c r="C1943" s="257"/>
      <c r="D1943" s="252"/>
      <c r="E1943" s="98"/>
      <c r="F1943" s="249"/>
    </row>
    <row r="1944" spans="3:6" ht="11.25">
      <c r="C1944" s="257"/>
      <c r="D1944" s="252"/>
      <c r="E1944" s="98"/>
      <c r="F1944" s="249"/>
    </row>
    <row r="1945" spans="3:6" ht="11.25">
      <c r="C1945" s="257"/>
      <c r="D1945" s="252"/>
      <c r="E1945" s="98"/>
      <c r="F1945" s="249"/>
    </row>
    <row r="1946" spans="3:6" ht="11.25">
      <c r="C1946" s="257"/>
      <c r="D1946" s="252"/>
      <c r="E1946" s="98"/>
      <c r="F1946" s="249"/>
    </row>
    <row r="1947" spans="3:6" ht="11.25">
      <c r="C1947" s="257"/>
      <c r="D1947" s="252"/>
      <c r="E1947" s="98"/>
      <c r="F1947" s="249"/>
    </row>
    <row r="1948" spans="3:6" ht="11.25">
      <c r="C1948" s="258"/>
      <c r="D1948" s="252"/>
      <c r="E1948" s="98"/>
      <c r="F1948" s="249"/>
    </row>
    <row r="1949" spans="3:6" ht="11.25">
      <c r="C1949" s="258"/>
      <c r="D1949" s="252"/>
      <c r="E1949" s="98"/>
      <c r="F1949" s="249"/>
    </row>
    <row r="1950" spans="3:6" ht="11.25">
      <c r="C1950" s="258"/>
      <c r="D1950" s="252"/>
      <c r="E1950" s="98"/>
      <c r="F1950" s="249"/>
    </row>
    <row r="1951" spans="3:6" ht="11.25">
      <c r="C1951" s="258"/>
      <c r="D1951" s="252"/>
      <c r="E1951" s="98"/>
      <c r="F1951" s="249"/>
    </row>
    <row r="1952" spans="3:6" ht="11.25">
      <c r="C1952" s="258"/>
      <c r="D1952" s="252"/>
      <c r="E1952" s="98"/>
      <c r="F1952" s="249"/>
    </row>
    <row r="1953" spans="3:6" ht="11.25">
      <c r="C1953" s="258"/>
      <c r="D1953" s="252"/>
      <c r="E1953" s="98"/>
      <c r="F1953" s="249"/>
    </row>
    <row r="1954" spans="3:6" ht="11.25">
      <c r="C1954" s="258"/>
      <c r="D1954" s="252"/>
      <c r="E1954" s="98"/>
      <c r="F1954" s="249"/>
    </row>
    <row r="1955" spans="3:6" ht="11.25">
      <c r="C1955" s="258"/>
      <c r="D1955" s="252"/>
      <c r="E1955" s="98"/>
      <c r="F1955" s="249"/>
    </row>
    <row r="1956" spans="3:6" ht="11.25">
      <c r="C1956" s="258"/>
      <c r="D1956" s="252"/>
      <c r="E1956" s="98"/>
      <c r="F1956" s="249"/>
    </row>
    <row r="1957" spans="3:6" ht="11.25">
      <c r="C1957" s="258"/>
      <c r="D1957" s="252"/>
      <c r="E1957" s="98"/>
      <c r="F1957" s="249"/>
    </row>
    <row r="1958" spans="3:6" ht="11.25">
      <c r="C1958" s="258"/>
      <c r="D1958" s="252"/>
      <c r="E1958" s="98"/>
      <c r="F1958" s="249"/>
    </row>
    <row r="1959" spans="3:6" ht="11.25">
      <c r="C1959" s="258"/>
      <c r="D1959" s="252"/>
      <c r="E1959" s="98"/>
      <c r="F1959" s="249"/>
    </row>
    <row r="1960" spans="3:6" ht="11.25">
      <c r="C1960" s="258"/>
      <c r="D1960" s="252"/>
      <c r="E1960" s="98"/>
      <c r="F1960" s="249"/>
    </row>
    <row r="1961" spans="3:6" ht="11.25">
      <c r="C1961" s="258"/>
      <c r="D1961" s="252"/>
      <c r="E1961" s="98"/>
      <c r="F1961" s="249"/>
    </row>
    <row r="1962" spans="3:6" ht="11.25">
      <c r="C1962" s="258"/>
      <c r="D1962" s="252"/>
      <c r="E1962" s="98"/>
      <c r="F1962" s="249"/>
    </row>
    <row r="1963" spans="3:6" ht="11.25">
      <c r="C1963" s="258"/>
      <c r="D1963" s="252"/>
      <c r="E1963" s="98"/>
      <c r="F1963" s="249"/>
    </row>
    <row r="1964" spans="3:6" ht="11.25">
      <c r="C1964" s="258"/>
      <c r="D1964" s="252"/>
      <c r="E1964" s="98"/>
      <c r="F1964" s="249"/>
    </row>
    <row r="1965" spans="3:6" ht="11.25">
      <c r="C1965" s="258"/>
      <c r="D1965" s="252"/>
      <c r="E1965" s="98"/>
      <c r="F1965" s="249"/>
    </row>
    <row r="1966" spans="3:6" ht="11.25">
      <c r="C1966" s="258"/>
      <c r="D1966" s="252"/>
      <c r="E1966" s="98"/>
      <c r="F1966" s="249"/>
    </row>
    <row r="1967" spans="3:6" ht="11.25">
      <c r="C1967" s="258"/>
      <c r="D1967" s="252"/>
      <c r="E1967" s="98"/>
      <c r="F1967" s="249"/>
    </row>
    <row r="1968" spans="3:6" ht="11.25">
      <c r="C1968" s="258"/>
      <c r="D1968" s="252"/>
      <c r="E1968" s="98"/>
      <c r="F1968" s="249"/>
    </row>
    <row r="1969" spans="3:6" ht="11.25">
      <c r="C1969" s="258"/>
      <c r="D1969" s="252"/>
      <c r="E1969" s="98"/>
      <c r="F1969" s="249"/>
    </row>
    <row r="1970" spans="3:6" ht="11.25">
      <c r="C1970" s="258"/>
      <c r="D1970" s="252"/>
      <c r="E1970" s="98"/>
      <c r="F1970" s="249"/>
    </row>
    <row r="1971" spans="3:6" ht="11.25">
      <c r="C1971" s="258"/>
      <c r="D1971" s="252"/>
      <c r="E1971" s="98"/>
      <c r="F1971" s="249"/>
    </row>
    <row r="1972" spans="3:6" ht="11.25">
      <c r="C1972" s="258"/>
      <c r="D1972" s="252"/>
      <c r="E1972" s="98"/>
      <c r="F1972" s="249"/>
    </row>
    <row r="1973" spans="3:6" ht="11.25">
      <c r="C1973" s="258"/>
      <c r="D1973" s="252"/>
      <c r="E1973" s="98"/>
      <c r="F1973" s="249"/>
    </row>
    <row r="1974" spans="3:6" ht="11.25">
      <c r="C1974" s="258"/>
      <c r="D1974" s="252"/>
      <c r="E1974" s="98"/>
      <c r="F1974" s="249"/>
    </row>
    <row r="1975" spans="3:6" ht="11.25">
      <c r="C1975" s="258"/>
      <c r="D1975" s="252"/>
      <c r="E1975" s="98"/>
      <c r="F1975" s="249"/>
    </row>
    <row r="1976" spans="3:6" ht="11.25">
      <c r="C1976" s="258"/>
      <c r="D1976" s="252"/>
      <c r="E1976" s="98"/>
      <c r="F1976" s="249"/>
    </row>
    <row r="1977" spans="3:6" ht="11.25">
      <c r="C1977" s="258"/>
      <c r="D1977" s="252"/>
      <c r="E1977" s="98"/>
      <c r="F1977" s="249"/>
    </row>
    <row r="1978" spans="3:6" ht="11.25">
      <c r="C1978" s="258"/>
      <c r="D1978" s="252"/>
      <c r="E1978" s="98"/>
      <c r="F1978" s="249"/>
    </row>
    <row r="1979" spans="3:6" ht="11.25">
      <c r="C1979" s="258"/>
      <c r="D1979" s="252"/>
      <c r="E1979" s="98"/>
      <c r="F1979" s="249"/>
    </row>
    <row r="1980" spans="3:6" ht="11.25">
      <c r="C1980" s="258"/>
      <c r="D1980" s="252"/>
      <c r="E1980" s="98"/>
      <c r="F1980" s="249"/>
    </row>
    <row r="1981" spans="3:6" ht="11.25">
      <c r="C1981" s="258"/>
      <c r="D1981" s="252"/>
      <c r="E1981" s="98"/>
      <c r="F1981" s="249"/>
    </row>
    <row r="1982" spans="3:6" ht="11.25">
      <c r="C1982" s="258"/>
      <c r="D1982" s="252"/>
      <c r="E1982" s="98"/>
      <c r="F1982" s="249"/>
    </row>
    <row r="1983" spans="3:6" ht="11.25">
      <c r="C1983" s="258"/>
      <c r="D1983" s="252"/>
      <c r="E1983" s="98"/>
      <c r="F1983" s="249"/>
    </row>
    <row r="1984" spans="3:6" ht="11.25">
      <c r="C1984" s="258"/>
      <c r="D1984" s="252"/>
      <c r="E1984" s="98"/>
      <c r="F1984" s="249"/>
    </row>
    <row r="1985" spans="3:6" ht="11.25">
      <c r="C1985" s="258"/>
      <c r="D1985" s="252"/>
      <c r="E1985" s="98"/>
      <c r="F1985" s="249"/>
    </row>
    <row r="1986" spans="3:6" ht="11.25">
      <c r="C1986" s="258"/>
      <c r="D1986" s="252"/>
      <c r="E1986" s="98"/>
      <c r="F1986" s="249"/>
    </row>
    <row r="1987" spans="3:6" ht="11.25">
      <c r="C1987" s="258"/>
      <c r="D1987" s="252"/>
      <c r="E1987" s="98"/>
      <c r="F1987" s="249"/>
    </row>
    <row r="1988" spans="3:6" ht="11.25">
      <c r="C1988" s="258"/>
      <c r="D1988" s="252"/>
      <c r="E1988" s="98"/>
      <c r="F1988" s="249"/>
    </row>
    <row r="1989" spans="3:6" ht="11.25">
      <c r="C1989" s="258"/>
      <c r="D1989" s="252"/>
      <c r="E1989" s="98"/>
      <c r="F1989" s="249"/>
    </row>
    <row r="1990" spans="3:6" ht="11.25">
      <c r="C1990" s="258"/>
      <c r="D1990" s="252"/>
      <c r="E1990" s="98"/>
      <c r="F1990" s="249"/>
    </row>
    <row r="1991" spans="3:6" ht="11.25">
      <c r="C1991" s="258"/>
      <c r="D1991" s="252"/>
      <c r="E1991" s="98"/>
      <c r="F1991" s="249"/>
    </row>
    <row r="1992" spans="3:6" ht="11.25">
      <c r="C1992" s="258"/>
      <c r="D1992" s="252"/>
      <c r="E1992" s="98"/>
      <c r="F1992" s="249"/>
    </row>
    <row r="1993" spans="3:6" ht="11.25">
      <c r="C1993" s="258"/>
      <c r="D1993" s="252"/>
      <c r="E1993" s="98"/>
      <c r="F1993" s="249"/>
    </row>
    <row r="1994" spans="3:6" ht="11.25">
      <c r="C1994" s="258"/>
      <c r="D1994" s="252"/>
      <c r="E1994" s="98"/>
      <c r="F1994" s="249"/>
    </row>
    <row r="1995" spans="3:6" ht="11.25">
      <c r="C1995" s="258"/>
      <c r="D1995" s="252"/>
      <c r="E1995" s="98"/>
      <c r="F1995" s="249"/>
    </row>
    <row r="1996" spans="3:6" ht="11.25">
      <c r="C1996" s="258"/>
      <c r="D1996" s="252"/>
      <c r="E1996" s="98"/>
      <c r="F1996" s="249"/>
    </row>
    <row r="1997" spans="3:6" ht="11.25">
      <c r="C1997" s="258"/>
      <c r="D1997" s="252"/>
      <c r="E1997" s="98"/>
      <c r="F1997" s="249"/>
    </row>
    <row r="1998" spans="3:6" ht="11.25">
      <c r="C1998" s="258"/>
      <c r="D1998" s="252"/>
      <c r="E1998" s="98"/>
      <c r="F1998" s="249"/>
    </row>
    <row r="1999" spans="3:6" ht="11.25">
      <c r="C1999" s="258"/>
      <c r="D1999" s="252"/>
      <c r="E1999" s="98"/>
      <c r="F1999" s="249"/>
    </row>
    <row r="2000" spans="3:6" ht="11.25">
      <c r="C2000" s="258"/>
      <c r="D2000" s="252"/>
      <c r="E2000" s="98"/>
      <c r="F2000" s="249"/>
    </row>
    <row r="2001" spans="3:6" ht="11.25">
      <c r="C2001" s="258"/>
      <c r="D2001" s="252"/>
      <c r="E2001" s="98"/>
      <c r="F2001" s="249"/>
    </row>
    <row r="2002" spans="3:6" ht="11.25">
      <c r="C2002" s="258"/>
      <c r="D2002" s="252"/>
      <c r="E2002" s="98"/>
      <c r="F2002" s="249"/>
    </row>
    <row r="2003" spans="3:6" ht="11.25">
      <c r="C2003" s="258"/>
      <c r="D2003" s="252"/>
      <c r="E2003" s="98"/>
      <c r="F2003" s="249"/>
    </row>
    <row r="2004" spans="3:6" ht="11.25">
      <c r="C2004" s="258"/>
      <c r="D2004" s="252"/>
      <c r="E2004" s="98"/>
      <c r="F2004" s="249"/>
    </row>
    <row r="2005" spans="3:6" ht="11.25">
      <c r="C2005" s="258"/>
      <c r="D2005" s="252"/>
      <c r="E2005" s="98"/>
      <c r="F2005" s="249"/>
    </row>
    <row r="2006" spans="3:6" ht="11.25">
      <c r="C2006" s="258"/>
      <c r="D2006" s="252"/>
      <c r="E2006" s="98"/>
      <c r="F2006" s="249"/>
    </row>
    <row r="2007" spans="3:6" ht="11.25">
      <c r="C2007" s="258"/>
      <c r="D2007" s="252"/>
      <c r="E2007" s="98"/>
      <c r="F2007" s="249"/>
    </row>
    <row r="2008" spans="3:6" ht="11.25">
      <c r="C2008" s="258"/>
      <c r="D2008" s="252"/>
      <c r="E2008" s="98"/>
      <c r="F2008" s="249"/>
    </row>
    <row r="2009" spans="3:6" ht="11.25">
      <c r="C2009" s="258"/>
      <c r="D2009" s="252"/>
      <c r="E2009" s="98"/>
      <c r="F2009" s="249"/>
    </row>
    <row r="2010" spans="3:6" ht="11.25">
      <c r="C2010" s="258"/>
      <c r="D2010" s="252"/>
      <c r="E2010" s="98"/>
      <c r="F2010" s="249"/>
    </row>
    <row r="2011" spans="3:6" ht="11.25">
      <c r="C2011" s="258"/>
      <c r="D2011" s="252"/>
      <c r="E2011" s="98"/>
      <c r="F2011" s="249"/>
    </row>
    <row r="2012" spans="3:6" ht="11.25">
      <c r="C2012" s="258"/>
      <c r="D2012" s="252"/>
      <c r="E2012" s="98"/>
      <c r="F2012" s="249"/>
    </row>
    <row r="2013" spans="3:6" ht="11.25">
      <c r="C2013" s="258"/>
      <c r="D2013" s="252"/>
      <c r="E2013" s="98"/>
      <c r="F2013" s="249"/>
    </row>
    <row r="2014" spans="3:6" ht="11.25">
      <c r="C2014" s="258"/>
      <c r="D2014" s="252"/>
      <c r="E2014" s="98"/>
      <c r="F2014" s="249"/>
    </row>
    <row r="2015" spans="3:6" ht="11.25">
      <c r="C2015" s="258"/>
      <c r="D2015" s="252"/>
      <c r="E2015" s="98"/>
      <c r="F2015" s="249"/>
    </row>
    <row r="2016" spans="3:6" ht="11.25">
      <c r="C2016" s="258"/>
      <c r="D2016" s="252"/>
      <c r="E2016" s="98"/>
      <c r="F2016" s="249"/>
    </row>
    <row r="2017" spans="3:6" ht="11.25">
      <c r="C2017" s="258"/>
      <c r="D2017" s="252"/>
      <c r="E2017" s="98"/>
      <c r="F2017" s="249"/>
    </row>
    <row r="2018" spans="3:6" ht="11.25">
      <c r="C2018" s="258"/>
      <c r="D2018" s="252"/>
      <c r="E2018" s="98"/>
      <c r="F2018" s="249"/>
    </row>
    <row r="2019" spans="3:6" ht="11.25">
      <c r="C2019" s="258"/>
      <c r="D2019" s="252"/>
      <c r="E2019" s="98"/>
      <c r="F2019" s="249"/>
    </row>
    <row r="2020" spans="3:6" ht="11.25">
      <c r="C2020" s="258"/>
      <c r="D2020" s="252"/>
      <c r="E2020" s="98"/>
      <c r="F2020" s="249"/>
    </row>
    <row r="2021" spans="3:6" ht="11.25">
      <c r="C2021" s="258"/>
      <c r="D2021" s="252"/>
      <c r="E2021" s="98"/>
      <c r="F2021" s="249"/>
    </row>
    <row r="2022" spans="3:6" ht="11.25">
      <c r="C2022" s="258"/>
      <c r="D2022" s="252"/>
      <c r="E2022" s="98"/>
      <c r="F2022" s="249"/>
    </row>
    <row r="2023" spans="3:6" ht="11.25">
      <c r="C2023" s="258"/>
      <c r="D2023" s="252"/>
      <c r="E2023" s="98"/>
      <c r="F2023" s="249"/>
    </row>
    <row r="2024" spans="3:6" ht="11.25">
      <c r="C2024" s="258"/>
      <c r="D2024" s="252"/>
      <c r="E2024" s="98"/>
      <c r="F2024" s="249"/>
    </row>
    <row r="2025" spans="3:6" ht="11.25">
      <c r="C2025" s="258"/>
      <c r="D2025" s="252"/>
      <c r="E2025" s="98"/>
      <c r="F2025" s="249"/>
    </row>
    <row r="2026" spans="3:6" ht="11.25">
      <c r="C2026" s="258"/>
      <c r="D2026" s="252"/>
      <c r="E2026" s="98"/>
      <c r="F2026" s="249"/>
    </row>
    <row r="2027" spans="3:6" ht="11.25">
      <c r="C2027" s="258"/>
      <c r="D2027" s="252"/>
      <c r="E2027" s="98"/>
      <c r="F2027" s="249"/>
    </row>
    <row r="2028" spans="3:6" ht="11.25">
      <c r="C2028" s="258"/>
      <c r="D2028" s="252"/>
      <c r="E2028" s="98"/>
      <c r="F2028" s="249"/>
    </row>
    <row r="2029" spans="3:6" ht="11.25">
      <c r="C2029" s="258"/>
      <c r="D2029" s="252"/>
      <c r="E2029" s="98"/>
      <c r="F2029" s="249"/>
    </row>
    <row r="2030" spans="3:6" ht="11.25">
      <c r="C2030" s="258"/>
      <c r="D2030" s="252"/>
      <c r="E2030" s="98"/>
      <c r="F2030" s="249"/>
    </row>
    <row r="2031" spans="3:6" ht="11.25">
      <c r="C2031" s="258"/>
      <c r="D2031" s="252"/>
      <c r="E2031" s="98"/>
      <c r="F2031" s="249"/>
    </row>
    <row r="2032" spans="3:6" ht="11.25">
      <c r="C2032" s="258"/>
      <c r="D2032" s="252"/>
      <c r="E2032" s="98"/>
      <c r="F2032" s="249"/>
    </row>
    <row r="2033" spans="3:6" ht="11.25">
      <c r="C2033" s="258"/>
      <c r="D2033" s="252"/>
      <c r="E2033" s="98"/>
      <c r="F2033" s="249"/>
    </row>
    <row r="2034" spans="3:6" ht="11.25">
      <c r="C2034" s="258"/>
      <c r="D2034" s="252"/>
      <c r="E2034" s="98"/>
      <c r="F2034" s="249"/>
    </row>
    <row r="2035" spans="3:6" ht="11.25">
      <c r="C2035" s="258"/>
      <c r="D2035" s="252"/>
      <c r="E2035" s="98"/>
      <c r="F2035" s="249"/>
    </row>
    <row r="2036" spans="3:6" ht="11.25">
      <c r="C2036" s="258"/>
      <c r="D2036" s="252"/>
      <c r="E2036" s="98"/>
      <c r="F2036" s="249"/>
    </row>
    <row r="2037" spans="3:6" ht="11.25">
      <c r="C2037" s="258"/>
      <c r="D2037" s="252"/>
      <c r="E2037" s="98"/>
      <c r="F2037" s="249"/>
    </row>
    <row r="2038" spans="3:6" ht="11.25">
      <c r="C2038" s="258"/>
      <c r="D2038" s="252"/>
      <c r="E2038" s="98"/>
      <c r="F2038" s="249"/>
    </row>
    <row r="2039" spans="3:6" ht="11.25">
      <c r="C2039" s="258"/>
      <c r="D2039" s="252"/>
      <c r="E2039" s="98"/>
      <c r="F2039" s="249"/>
    </row>
    <row r="2040" spans="3:6" ht="11.25">
      <c r="C2040" s="258"/>
      <c r="D2040" s="252"/>
      <c r="E2040" s="98"/>
      <c r="F2040" s="249"/>
    </row>
    <row r="2041" spans="3:6" ht="11.25">
      <c r="C2041" s="258"/>
      <c r="D2041" s="252"/>
      <c r="E2041" s="98"/>
      <c r="F2041" s="249"/>
    </row>
    <row r="2042" spans="3:6" ht="11.25">
      <c r="C2042" s="258"/>
      <c r="D2042" s="252"/>
      <c r="E2042" s="98"/>
      <c r="F2042" s="249"/>
    </row>
    <row r="2043" spans="3:6" ht="11.25">
      <c r="C2043" s="258"/>
      <c r="D2043" s="252"/>
      <c r="E2043" s="98"/>
      <c r="F2043" s="249"/>
    </row>
    <row r="2044" spans="3:6" ht="11.25">
      <c r="C2044" s="258"/>
      <c r="D2044" s="252"/>
      <c r="E2044" s="98"/>
      <c r="F2044" s="249"/>
    </row>
    <row r="2045" spans="3:6" ht="11.25">
      <c r="C2045" s="258"/>
      <c r="D2045" s="252"/>
      <c r="E2045" s="98"/>
      <c r="F2045" s="249"/>
    </row>
    <row r="2046" spans="3:6" ht="11.25">
      <c r="C2046" s="258"/>
      <c r="D2046" s="252"/>
      <c r="E2046" s="98"/>
      <c r="F2046" s="249"/>
    </row>
    <row r="2047" spans="3:6" ht="11.25">
      <c r="C2047" s="258"/>
      <c r="D2047" s="252"/>
      <c r="E2047" s="98"/>
      <c r="F2047" s="249"/>
    </row>
    <row r="2048" spans="3:6" ht="11.25">
      <c r="C2048" s="258"/>
      <c r="D2048" s="252"/>
      <c r="E2048" s="98"/>
      <c r="F2048" s="249"/>
    </row>
    <row r="2049" spans="3:6" ht="11.25">
      <c r="C2049" s="258"/>
      <c r="D2049" s="252"/>
      <c r="E2049" s="98"/>
      <c r="F2049" s="249"/>
    </row>
    <row r="2050" spans="3:6" ht="11.25">
      <c r="C2050" s="258"/>
      <c r="D2050" s="252"/>
      <c r="E2050" s="98"/>
      <c r="F2050" s="249"/>
    </row>
    <row r="2051" spans="3:6" ht="11.25">
      <c r="C2051" s="258"/>
      <c r="D2051" s="252"/>
      <c r="E2051" s="98"/>
      <c r="F2051" s="249"/>
    </row>
    <row r="2052" spans="3:6" ht="11.25">
      <c r="C2052" s="258"/>
      <c r="D2052" s="252"/>
      <c r="E2052" s="98"/>
      <c r="F2052" s="249"/>
    </row>
    <row r="2053" spans="3:5" ht="11.25">
      <c r="C2053" s="258"/>
      <c r="D2053" s="252"/>
      <c r="E2053" s="98"/>
    </row>
    <row r="2054" spans="3:5" ht="11.25">
      <c r="C2054" s="258"/>
      <c r="D2054" s="252"/>
      <c r="E2054" s="98"/>
    </row>
    <row r="2055" spans="3:5" ht="11.25">
      <c r="C2055" s="258"/>
      <c r="D2055" s="252"/>
      <c r="E2055" s="98"/>
    </row>
    <row r="2056" spans="3:5" ht="11.25">
      <c r="C2056" s="258"/>
      <c r="D2056" s="252"/>
      <c r="E2056" s="98"/>
    </row>
    <row r="2057" spans="3:5" ht="11.25">
      <c r="C2057" s="258"/>
      <c r="D2057" s="252"/>
      <c r="E2057" s="98"/>
    </row>
    <row r="2058" spans="3:5" ht="11.25">
      <c r="C2058" s="258"/>
      <c r="D2058" s="252"/>
      <c r="E2058" s="98"/>
    </row>
    <row r="2059" spans="3:5" ht="11.25">
      <c r="C2059" s="258"/>
      <c r="D2059" s="252"/>
      <c r="E2059" s="98"/>
    </row>
    <row r="2060" spans="3:5" ht="11.25">
      <c r="C2060" s="258"/>
      <c r="D2060" s="252"/>
      <c r="E2060" s="98"/>
    </row>
    <row r="2061" spans="3:5" ht="11.25">
      <c r="C2061" s="258"/>
      <c r="D2061" s="252"/>
      <c r="E2061" s="98"/>
    </row>
    <row r="2062" spans="3:5" ht="11.25">
      <c r="C2062" s="258"/>
      <c r="D2062" s="252"/>
      <c r="E2062" s="98"/>
    </row>
    <row r="2063" spans="3:5" ht="11.25">
      <c r="C2063" s="258"/>
      <c r="D2063" s="252"/>
      <c r="E2063" s="98"/>
    </row>
    <row r="2064" spans="3:5" ht="11.25">
      <c r="C2064" s="258"/>
      <c r="D2064" s="252"/>
      <c r="E2064" s="98"/>
    </row>
    <row r="2065" spans="3:5" ht="11.25">
      <c r="C2065" s="258"/>
      <c r="D2065" s="252"/>
      <c r="E2065" s="98"/>
    </row>
    <row r="2066" spans="3:5" ht="11.25">
      <c r="C2066" s="258"/>
      <c r="D2066" s="252"/>
      <c r="E2066" s="98"/>
    </row>
    <row r="2067" spans="3:5" ht="11.25">
      <c r="C2067" s="258"/>
      <c r="D2067" s="252"/>
      <c r="E2067" s="98"/>
    </row>
    <row r="2068" spans="3:5" ht="11.25">
      <c r="C2068" s="258"/>
      <c r="D2068" s="252"/>
      <c r="E2068" s="98"/>
    </row>
    <row r="2069" spans="3:5" ht="11.25">
      <c r="C2069" s="258"/>
      <c r="D2069" s="252"/>
      <c r="E2069" s="98"/>
    </row>
    <row r="2070" spans="3:5" ht="11.25">
      <c r="C2070" s="258"/>
      <c r="D2070" s="252"/>
      <c r="E2070" s="98"/>
    </row>
    <row r="2071" spans="3:5" ht="11.25">
      <c r="C2071" s="258"/>
      <c r="D2071" s="252"/>
      <c r="E2071" s="98"/>
    </row>
    <row r="2072" spans="3:5" ht="11.25">
      <c r="C2072" s="258"/>
      <c r="D2072" s="252"/>
      <c r="E2072" s="98"/>
    </row>
    <row r="2073" spans="3:5" ht="11.25">
      <c r="C2073" s="258"/>
      <c r="D2073" s="252"/>
      <c r="E2073" s="98"/>
    </row>
    <row r="2074" spans="3:5" ht="11.25">
      <c r="C2074" s="258"/>
      <c r="D2074" s="252"/>
      <c r="E2074" s="98"/>
    </row>
    <row r="2075" spans="3:5" ht="11.25">
      <c r="C2075" s="258"/>
      <c r="D2075" s="252"/>
      <c r="E2075" s="98"/>
    </row>
    <row r="2076" spans="3:5" ht="11.25">
      <c r="C2076" s="258"/>
      <c r="D2076" s="252"/>
      <c r="E2076" s="98"/>
    </row>
    <row r="2077" spans="3:5" ht="11.25">
      <c r="C2077" s="258"/>
      <c r="D2077" s="252"/>
      <c r="E2077" s="98"/>
    </row>
    <row r="2078" spans="3:5" ht="11.25">
      <c r="C2078" s="258"/>
      <c r="D2078" s="252"/>
      <c r="E2078" s="98"/>
    </row>
    <row r="2079" spans="3:5" ht="11.25">
      <c r="C2079" s="258"/>
      <c r="D2079" s="252"/>
      <c r="E2079" s="98"/>
    </row>
    <row r="2080" spans="3:5" ht="11.25">
      <c r="C2080" s="258"/>
      <c r="D2080" s="252"/>
      <c r="E2080" s="98"/>
    </row>
    <row r="2081" spans="3:5" ht="11.25">
      <c r="C2081" s="258"/>
      <c r="D2081" s="252"/>
      <c r="E2081" s="98"/>
    </row>
    <row r="2082" spans="3:5" ht="11.25">
      <c r="C2082" s="258"/>
      <c r="D2082" s="252"/>
      <c r="E2082" s="98"/>
    </row>
    <row r="2083" spans="3:5" ht="11.25">
      <c r="C2083" s="258"/>
      <c r="D2083" s="252"/>
      <c r="E2083" s="98"/>
    </row>
    <row r="2084" spans="3:5" ht="11.25">
      <c r="C2084" s="258"/>
      <c r="D2084" s="252"/>
      <c r="E2084" s="98"/>
    </row>
    <row r="2085" spans="3:5" ht="11.25">
      <c r="C2085" s="258"/>
      <c r="D2085" s="252"/>
      <c r="E2085" s="98"/>
    </row>
    <row r="2086" spans="3:5" ht="11.25">
      <c r="C2086" s="258"/>
      <c r="D2086" s="252"/>
      <c r="E2086" s="98"/>
    </row>
    <row r="2087" spans="3:5" ht="11.25">
      <c r="C2087" s="258"/>
      <c r="D2087" s="252"/>
      <c r="E2087" s="98"/>
    </row>
    <row r="2088" spans="3:5" ht="11.25">
      <c r="C2088" s="258"/>
      <c r="D2088" s="252"/>
      <c r="E2088" s="98"/>
    </row>
    <row r="2089" spans="3:5" ht="11.25">
      <c r="C2089" s="258"/>
      <c r="D2089" s="252"/>
      <c r="E2089" s="98"/>
    </row>
    <row r="2090" spans="3:5" ht="11.25">
      <c r="C2090" s="258"/>
      <c r="D2090" s="252"/>
      <c r="E2090" s="98"/>
    </row>
    <row r="2091" spans="3:5" ht="11.25">
      <c r="C2091" s="258"/>
      <c r="D2091" s="252"/>
      <c r="E2091" s="98"/>
    </row>
    <row r="2092" spans="3:5" ht="11.25">
      <c r="C2092" s="258"/>
      <c r="D2092" s="252"/>
      <c r="E2092" s="98"/>
    </row>
    <row r="2093" spans="3:5" ht="11.25">
      <c r="C2093" s="258"/>
      <c r="D2093" s="252"/>
      <c r="E2093" s="98"/>
    </row>
    <row r="2094" spans="3:5" ht="11.25">
      <c r="C2094" s="258"/>
      <c r="D2094" s="252"/>
      <c r="E2094" s="98"/>
    </row>
    <row r="2095" spans="3:5" ht="11.25">
      <c r="C2095" s="258"/>
      <c r="D2095" s="252"/>
      <c r="E2095" s="98"/>
    </row>
    <row r="2096" spans="3:5" ht="11.25">
      <c r="C2096" s="258"/>
      <c r="D2096" s="252"/>
      <c r="E2096" s="98"/>
    </row>
    <row r="2097" spans="3:5" ht="11.25">
      <c r="C2097" s="258"/>
      <c r="D2097" s="252"/>
      <c r="E2097" s="98"/>
    </row>
    <row r="2098" spans="3:5" ht="11.25">
      <c r="C2098" s="258"/>
      <c r="D2098" s="252"/>
      <c r="E2098" s="98"/>
    </row>
    <row r="2099" spans="3:5" ht="11.25">
      <c r="C2099" s="258"/>
      <c r="D2099" s="252"/>
      <c r="E2099" s="98"/>
    </row>
    <row r="2100" spans="3:5" ht="11.25">
      <c r="C2100" s="258"/>
      <c r="D2100" s="252"/>
      <c r="E2100" s="98"/>
    </row>
    <row r="2101" spans="3:5" ht="11.25">
      <c r="C2101" s="258"/>
      <c r="D2101" s="252"/>
      <c r="E2101" s="98"/>
    </row>
    <row r="2102" spans="3:5" ht="11.25">
      <c r="C2102" s="258"/>
      <c r="D2102" s="252"/>
      <c r="E2102" s="98"/>
    </row>
    <row r="2103" spans="3:5" ht="11.25">
      <c r="C2103" s="258"/>
      <c r="D2103" s="252"/>
      <c r="E2103" s="98"/>
    </row>
    <row r="2104" spans="3:5" ht="11.25">
      <c r="C2104" s="258"/>
      <c r="D2104" s="252"/>
      <c r="E2104" s="98"/>
    </row>
    <row r="2105" spans="3:5" ht="11.25">
      <c r="C2105" s="258"/>
      <c r="D2105" s="252"/>
      <c r="E2105" s="98"/>
    </row>
    <row r="2106" spans="3:5" ht="11.25">
      <c r="C2106" s="258"/>
      <c r="D2106" s="252"/>
      <c r="E2106" s="98"/>
    </row>
    <row r="2107" spans="3:5" ht="11.25">
      <c r="C2107" s="258"/>
      <c r="D2107" s="252"/>
      <c r="E2107" s="98"/>
    </row>
    <row r="2108" spans="3:5" ht="11.25">
      <c r="C2108" s="258"/>
      <c r="D2108" s="252"/>
      <c r="E2108" s="98"/>
    </row>
    <row r="2109" spans="3:5" ht="11.25">
      <c r="C2109" s="258"/>
      <c r="D2109" s="252"/>
      <c r="E2109" s="98"/>
    </row>
    <row r="2110" spans="3:5" ht="11.25">
      <c r="C2110" s="258"/>
      <c r="D2110" s="252"/>
      <c r="E2110" s="98"/>
    </row>
    <row r="2111" spans="3:5" ht="11.25">
      <c r="C2111" s="258"/>
      <c r="D2111" s="252"/>
      <c r="E2111" s="98"/>
    </row>
    <row r="2112" spans="3:5" ht="11.25">
      <c r="C2112" s="258"/>
      <c r="D2112" s="252"/>
      <c r="E2112" s="98"/>
    </row>
    <row r="2113" spans="3:5" ht="11.25">
      <c r="C2113" s="258"/>
      <c r="D2113" s="252"/>
      <c r="E2113" s="98"/>
    </row>
    <row r="2114" spans="3:5" ht="11.25">
      <c r="C2114" s="258"/>
      <c r="D2114" s="252"/>
      <c r="E2114" s="98"/>
    </row>
    <row r="2115" spans="3:5" ht="11.25">
      <c r="C2115" s="258"/>
      <c r="D2115" s="252"/>
      <c r="E2115" s="98"/>
    </row>
    <row r="2116" spans="3:5" ht="11.25">
      <c r="C2116" s="258"/>
      <c r="D2116" s="252"/>
      <c r="E2116" s="98"/>
    </row>
    <row r="2117" spans="3:5" ht="11.25">
      <c r="C2117" s="258"/>
      <c r="D2117" s="252"/>
      <c r="E2117" s="98"/>
    </row>
    <row r="2118" spans="3:5" ht="11.25">
      <c r="C2118" s="258"/>
      <c r="D2118" s="252"/>
      <c r="E2118" s="98"/>
    </row>
    <row r="2119" spans="3:5" ht="11.25">
      <c r="C2119" s="258"/>
      <c r="D2119" s="252"/>
      <c r="E2119" s="98"/>
    </row>
    <row r="2120" spans="3:5" ht="11.25">
      <c r="C2120" s="258"/>
      <c r="D2120" s="252"/>
      <c r="E2120" s="98"/>
    </row>
    <row r="2121" spans="3:5" ht="11.25">
      <c r="C2121" s="258"/>
      <c r="D2121" s="252"/>
      <c r="E2121" s="98"/>
    </row>
    <row r="2122" spans="3:5" ht="11.25">
      <c r="C2122" s="258"/>
      <c r="D2122" s="252"/>
      <c r="E2122" s="98"/>
    </row>
    <row r="2123" spans="3:5" ht="11.25">
      <c r="C2123" s="258"/>
      <c r="D2123" s="252"/>
      <c r="E2123" s="98"/>
    </row>
    <row r="2124" spans="3:5" ht="11.25">
      <c r="C2124" s="258"/>
      <c r="D2124" s="252"/>
      <c r="E2124" s="98"/>
    </row>
    <row r="2125" spans="3:5" ht="11.25">
      <c r="C2125" s="258"/>
      <c r="D2125" s="252"/>
      <c r="E2125" s="98"/>
    </row>
    <row r="2126" spans="3:5" ht="11.25">
      <c r="C2126" s="258"/>
      <c r="D2126" s="252"/>
      <c r="E2126" s="98"/>
    </row>
    <row r="2127" spans="3:5" ht="11.25">
      <c r="C2127" s="258"/>
      <c r="D2127" s="252"/>
      <c r="E2127" s="98"/>
    </row>
    <row r="2128" spans="3:5" ht="11.25">
      <c r="C2128" s="258"/>
      <c r="D2128" s="252"/>
      <c r="E2128" s="98"/>
    </row>
    <row r="2129" spans="3:5" ht="11.25">
      <c r="C2129" s="258"/>
      <c r="D2129" s="252"/>
      <c r="E2129" s="98"/>
    </row>
    <row r="2130" spans="3:5" ht="11.25">
      <c r="C2130" s="258"/>
      <c r="D2130" s="252"/>
      <c r="E2130" s="98"/>
    </row>
    <row r="2131" spans="3:5" ht="11.25">
      <c r="C2131" s="258"/>
      <c r="D2131" s="252"/>
      <c r="E2131" s="98"/>
    </row>
    <row r="2132" spans="3:5" ht="11.25">
      <c r="C2132" s="258"/>
      <c r="D2132" s="252"/>
      <c r="E2132" s="98"/>
    </row>
    <row r="2133" spans="3:5" ht="11.25">
      <c r="C2133" s="258"/>
      <c r="D2133" s="252"/>
      <c r="E2133" s="98"/>
    </row>
    <row r="2134" spans="3:5" ht="11.25">
      <c r="C2134" s="258"/>
      <c r="D2134" s="252"/>
      <c r="E2134" s="98"/>
    </row>
    <row r="2135" spans="3:5" ht="11.25">
      <c r="C2135" s="258"/>
      <c r="D2135" s="252"/>
      <c r="E2135" s="98"/>
    </row>
    <row r="2136" spans="3:5" ht="11.25">
      <c r="C2136" s="258"/>
      <c r="D2136" s="252"/>
      <c r="E2136" s="98"/>
    </row>
    <row r="2137" spans="3:5" ht="11.25">
      <c r="C2137" s="258"/>
      <c r="D2137" s="252"/>
      <c r="E2137" s="98"/>
    </row>
    <row r="2138" spans="3:5" ht="11.25">
      <c r="C2138" s="258"/>
      <c r="D2138" s="252"/>
      <c r="E2138" s="98"/>
    </row>
    <row r="2139" spans="3:5" ht="11.25">
      <c r="C2139" s="258"/>
      <c r="D2139" s="252"/>
      <c r="E2139" s="98"/>
    </row>
    <row r="2140" spans="3:5" ht="11.25">
      <c r="C2140" s="258"/>
      <c r="D2140" s="252"/>
      <c r="E2140" s="98"/>
    </row>
    <row r="2141" spans="3:5" ht="11.25">
      <c r="C2141" s="258"/>
      <c r="D2141" s="252"/>
      <c r="E2141" s="98"/>
    </row>
    <row r="2142" spans="3:5" ht="11.25">
      <c r="C2142" s="258"/>
      <c r="D2142" s="252"/>
      <c r="E2142" s="98"/>
    </row>
    <row r="2143" spans="3:5" ht="11.25">
      <c r="C2143" s="258"/>
      <c r="D2143" s="252"/>
      <c r="E2143" s="98"/>
    </row>
    <row r="2144" spans="3:5" ht="11.25">
      <c r="C2144" s="258"/>
      <c r="D2144" s="252"/>
      <c r="E2144" s="98"/>
    </row>
    <row r="2145" spans="3:5" ht="11.25">
      <c r="C2145" s="258"/>
      <c r="D2145" s="252"/>
      <c r="E2145" s="98"/>
    </row>
    <row r="2146" spans="3:5" ht="11.25">
      <c r="C2146" s="258"/>
      <c r="D2146" s="252"/>
      <c r="E2146" s="98"/>
    </row>
    <row r="2147" spans="3:5" ht="11.25">
      <c r="C2147" s="258"/>
      <c r="D2147" s="252"/>
      <c r="E2147" s="98"/>
    </row>
    <row r="2148" spans="3:5" ht="11.25">
      <c r="C2148" s="258"/>
      <c r="D2148" s="252"/>
      <c r="E2148" s="98"/>
    </row>
    <row r="2149" spans="3:5" ht="11.25">
      <c r="C2149" s="258"/>
      <c r="D2149" s="252"/>
      <c r="E2149" s="98"/>
    </row>
    <row r="2150" spans="3:5" ht="11.25">
      <c r="C2150" s="258"/>
      <c r="D2150" s="252"/>
      <c r="E2150" s="98"/>
    </row>
    <row r="2151" spans="3:5" ht="11.25">
      <c r="C2151" s="258"/>
      <c r="D2151" s="252"/>
      <c r="E2151" s="98"/>
    </row>
    <row r="2152" spans="3:5" ht="11.25">
      <c r="C2152" s="258"/>
      <c r="D2152" s="252"/>
      <c r="E2152" s="98"/>
    </row>
    <row r="2153" spans="3:5" ht="11.25">
      <c r="C2153" s="258"/>
      <c r="D2153" s="252"/>
      <c r="E2153" s="98"/>
    </row>
    <row r="2154" spans="3:5" ht="11.25">
      <c r="C2154" s="258"/>
      <c r="D2154" s="252"/>
      <c r="E2154" s="98"/>
    </row>
    <row r="2155" spans="3:5" ht="11.25">
      <c r="C2155" s="258"/>
      <c r="D2155" s="252"/>
      <c r="E2155" s="98"/>
    </row>
    <row r="2156" spans="3:5" ht="11.25">
      <c r="C2156" s="258"/>
      <c r="D2156" s="252"/>
      <c r="E2156" s="98"/>
    </row>
    <row r="2157" spans="3:5" ht="11.25">
      <c r="C2157" s="258"/>
      <c r="D2157" s="252"/>
      <c r="E2157" s="98"/>
    </row>
    <row r="2158" spans="3:5" ht="11.25">
      <c r="C2158" s="258"/>
      <c r="D2158" s="252"/>
      <c r="E2158" s="98"/>
    </row>
    <row r="2159" spans="3:5" ht="11.25">
      <c r="C2159" s="258"/>
      <c r="D2159" s="252"/>
      <c r="E2159" s="98"/>
    </row>
    <row r="2160" spans="3:5" ht="11.25">
      <c r="C2160" s="258"/>
      <c r="D2160" s="252"/>
      <c r="E2160" s="98"/>
    </row>
    <row r="2161" spans="3:5" ht="11.25">
      <c r="C2161" s="258"/>
      <c r="D2161" s="252"/>
      <c r="E2161" s="98"/>
    </row>
    <row r="2162" spans="3:5" ht="11.25">
      <c r="C2162" s="258"/>
      <c r="D2162" s="252"/>
      <c r="E2162" s="98"/>
    </row>
    <row r="2163" spans="3:5" ht="11.25">
      <c r="C2163" s="258"/>
      <c r="D2163" s="252"/>
      <c r="E2163" s="98"/>
    </row>
    <row r="2164" spans="3:5" ht="11.25">
      <c r="C2164" s="258"/>
      <c r="D2164" s="252"/>
      <c r="E2164" s="98"/>
    </row>
    <row r="2165" spans="3:5" ht="11.25">
      <c r="C2165" s="258"/>
      <c r="D2165" s="252"/>
      <c r="E2165" s="98"/>
    </row>
    <row r="2166" spans="3:5" ht="11.25">
      <c r="C2166" s="258"/>
      <c r="D2166" s="252"/>
      <c r="E2166" s="98"/>
    </row>
    <row r="2167" spans="3:5" ht="11.25">
      <c r="C2167" s="258"/>
      <c r="D2167" s="252"/>
      <c r="E2167" s="98"/>
    </row>
    <row r="2168" spans="3:5" ht="11.25">
      <c r="C2168" s="258"/>
      <c r="D2168" s="252"/>
      <c r="E2168" s="98"/>
    </row>
    <row r="2169" spans="3:5" ht="11.25">
      <c r="C2169" s="258"/>
      <c r="D2169" s="252"/>
      <c r="E2169" s="98"/>
    </row>
    <row r="2170" spans="3:5" ht="11.25">
      <c r="C2170" s="258"/>
      <c r="D2170" s="252"/>
      <c r="E2170" s="98"/>
    </row>
    <row r="2171" spans="3:5" ht="11.25">
      <c r="C2171" s="258"/>
      <c r="D2171" s="252"/>
      <c r="E2171" s="98"/>
    </row>
    <row r="2172" spans="3:5" ht="11.25">
      <c r="C2172" s="258"/>
      <c r="D2172" s="252"/>
      <c r="E2172" s="98"/>
    </row>
    <row r="2173" spans="3:5" ht="11.25">
      <c r="C2173" s="258"/>
      <c r="D2173" s="252"/>
      <c r="E2173" s="98"/>
    </row>
    <row r="2174" spans="3:5" ht="11.25">
      <c r="C2174" s="258"/>
      <c r="D2174" s="252"/>
      <c r="E2174" s="98"/>
    </row>
    <row r="2175" spans="3:5" ht="11.25">
      <c r="C2175" s="258"/>
      <c r="D2175" s="252"/>
      <c r="E2175" s="98"/>
    </row>
    <row r="2176" spans="3:5" ht="11.25">
      <c r="C2176" s="258"/>
      <c r="D2176" s="252"/>
      <c r="E2176" s="98"/>
    </row>
    <row r="2177" spans="3:5" ht="11.25">
      <c r="C2177" s="258"/>
      <c r="D2177" s="252"/>
      <c r="E2177" s="98"/>
    </row>
    <row r="2178" spans="3:5" ht="11.25">
      <c r="C2178" s="258"/>
      <c r="D2178" s="252"/>
      <c r="E2178" s="98"/>
    </row>
    <row r="2179" spans="3:5" ht="11.25">
      <c r="C2179" s="258"/>
      <c r="D2179" s="252"/>
      <c r="E2179" s="98"/>
    </row>
    <row r="2180" spans="3:5" ht="11.25">
      <c r="C2180" s="258"/>
      <c r="D2180" s="252"/>
      <c r="E2180" s="98"/>
    </row>
    <row r="2181" spans="3:5" ht="11.25">
      <c r="C2181" s="258"/>
      <c r="D2181" s="252"/>
      <c r="E2181" s="98"/>
    </row>
    <row r="2182" spans="3:5" ht="11.25">
      <c r="C2182" s="258"/>
      <c r="D2182" s="252"/>
      <c r="E2182" s="98"/>
    </row>
    <row r="2183" spans="3:5" ht="11.25">
      <c r="C2183" s="258"/>
      <c r="D2183" s="252"/>
      <c r="E2183" s="98"/>
    </row>
    <row r="2184" spans="3:5" ht="11.25">
      <c r="C2184" s="258"/>
      <c r="D2184" s="252"/>
      <c r="E2184" s="98"/>
    </row>
    <row r="2185" spans="3:5" ht="11.25">
      <c r="C2185" s="258"/>
      <c r="D2185" s="252"/>
      <c r="E2185" s="98"/>
    </row>
    <row r="2186" spans="3:5" ht="11.25">
      <c r="C2186" s="258"/>
      <c r="D2186" s="252"/>
      <c r="E2186" s="98"/>
    </row>
    <row r="2187" spans="3:5" ht="11.25">
      <c r="C2187" s="258"/>
      <c r="D2187" s="252"/>
      <c r="E2187" s="98"/>
    </row>
    <row r="2188" spans="3:5" ht="11.25">
      <c r="C2188" s="258"/>
      <c r="D2188" s="252"/>
      <c r="E2188" s="98"/>
    </row>
    <row r="2189" spans="3:5" ht="11.25">
      <c r="C2189" s="258"/>
      <c r="D2189" s="252"/>
      <c r="E2189" s="98"/>
    </row>
    <row r="2190" spans="3:5" ht="11.25">
      <c r="C2190" s="258"/>
      <c r="D2190" s="252"/>
      <c r="E2190" s="98"/>
    </row>
    <row r="2191" spans="3:5" ht="11.25">
      <c r="C2191" s="258"/>
      <c r="D2191" s="252"/>
      <c r="E2191" s="98"/>
    </row>
    <row r="2192" spans="3:5" ht="11.25">
      <c r="C2192" s="258"/>
      <c r="D2192" s="252"/>
      <c r="E2192" s="98"/>
    </row>
    <row r="2193" spans="3:5" ht="11.25">
      <c r="C2193" s="258"/>
      <c r="D2193" s="252"/>
      <c r="E2193" s="98"/>
    </row>
    <row r="2194" spans="3:5" ht="11.25">
      <c r="C2194" s="258"/>
      <c r="D2194" s="252"/>
      <c r="E2194" s="98"/>
    </row>
    <row r="2195" spans="3:5" ht="11.25">
      <c r="C2195" s="258"/>
      <c r="D2195" s="252"/>
      <c r="E2195" s="98"/>
    </row>
    <row r="2196" spans="3:5" ht="11.25">
      <c r="C2196" s="258"/>
      <c r="D2196" s="252"/>
      <c r="E2196" s="98"/>
    </row>
    <row r="2197" spans="3:5" ht="11.25">
      <c r="C2197" s="258"/>
      <c r="D2197" s="252"/>
      <c r="E2197" s="98"/>
    </row>
    <row r="2198" spans="3:5" ht="11.25">
      <c r="C2198" s="258"/>
      <c r="D2198" s="252"/>
      <c r="E2198" s="98"/>
    </row>
    <row r="2199" spans="3:5" ht="11.25">
      <c r="C2199" s="258"/>
      <c r="D2199" s="252"/>
      <c r="E2199" s="98"/>
    </row>
    <row r="2200" spans="3:5" ht="11.25">
      <c r="C2200" s="258"/>
      <c r="D2200" s="252"/>
      <c r="E2200" s="98"/>
    </row>
    <row r="2201" spans="3:5" ht="11.25">
      <c r="C2201" s="258"/>
      <c r="D2201" s="252"/>
      <c r="E2201" s="98"/>
    </row>
    <row r="2202" spans="3:5" ht="11.25">
      <c r="C2202" s="258"/>
      <c r="D2202" s="252"/>
      <c r="E2202" s="98"/>
    </row>
    <row r="2203" spans="3:5" ht="11.25">
      <c r="C2203" s="258"/>
      <c r="D2203" s="252"/>
      <c r="E2203" s="98"/>
    </row>
    <row r="2204" spans="3:5" ht="11.25">
      <c r="C2204" s="258"/>
      <c r="D2204" s="252"/>
      <c r="E2204" s="98"/>
    </row>
    <row r="2205" spans="3:5" ht="11.25">
      <c r="C2205" s="258"/>
      <c r="D2205" s="252"/>
      <c r="E2205" s="98"/>
    </row>
    <row r="2206" spans="3:5" ht="11.25">
      <c r="C2206" s="258"/>
      <c r="D2206" s="252"/>
      <c r="E2206" s="98"/>
    </row>
    <row r="2207" spans="3:5" ht="11.25">
      <c r="C2207" s="258"/>
      <c r="D2207" s="252"/>
      <c r="E2207" s="98"/>
    </row>
    <row r="2208" spans="3:5" ht="11.25">
      <c r="C2208" s="258"/>
      <c r="D2208" s="252"/>
      <c r="E2208" s="98"/>
    </row>
    <row r="2209" spans="3:5" ht="11.25">
      <c r="C2209" s="258"/>
      <c r="D2209" s="252"/>
      <c r="E2209" s="98"/>
    </row>
    <row r="2210" spans="3:5" ht="11.25">
      <c r="C2210" s="258"/>
      <c r="D2210" s="252"/>
      <c r="E2210" s="98"/>
    </row>
    <row r="2211" spans="3:5" ht="11.25">
      <c r="C2211" s="258"/>
      <c r="D2211" s="252"/>
      <c r="E2211" s="98"/>
    </row>
    <row r="2212" spans="3:5" ht="11.25">
      <c r="C2212" s="258"/>
      <c r="D2212" s="252"/>
      <c r="E2212" s="98"/>
    </row>
    <row r="2213" spans="3:5" ht="11.25">
      <c r="C2213" s="258"/>
      <c r="D2213" s="252"/>
      <c r="E2213" s="98"/>
    </row>
    <row r="2214" spans="3:5" ht="11.25">
      <c r="C2214" s="258"/>
      <c r="D2214" s="252"/>
      <c r="E2214" s="98"/>
    </row>
    <row r="2215" spans="3:5" ht="11.25">
      <c r="C2215" s="258"/>
      <c r="D2215" s="252"/>
      <c r="E2215" s="98"/>
    </row>
    <row r="2216" spans="3:5" ht="11.25">
      <c r="C2216" s="258"/>
      <c r="D2216" s="252"/>
      <c r="E2216" s="98"/>
    </row>
    <row r="2217" spans="3:5" ht="11.25">
      <c r="C2217" s="258"/>
      <c r="D2217" s="252"/>
      <c r="E2217" s="98"/>
    </row>
    <row r="2218" spans="3:5" ht="11.25">
      <c r="C2218" s="258"/>
      <c r="D2218" s="252"/>
      <c r="E2218" s="98"/>
    </row>
    <row r="2219" spans="3:5" ht="11.25">
      <c r="C2219" s="258"/>
      <c r="D2219" s="252"/>
      <c r="E2219" s="98"/>
    </row>
    <row r="2220" spans="3:5" ht="11.25">
      <c r="C2220" s="258"/>
      <c r="D2220" s="252"/>
      <c r="E2220" s="98"/>
    </row>
    <row r="2221" spans="3:5" ht="11.25">
      <c r="C2221" s="258"/>
      <c r="D2221" s="252"/>
      <c r="E2221" s="98"/>
    </row>
    <row r="2222" spans="3:5" ht="11.25">
      <c r="C2222" s="258"/>
      <c r="D2222" s="252"/>
      <c r="E2222" s="98"/>
    </row>
    <row r="2223" spans="3:5" ht="11.25">
      <c r="C2223" s="258"/>
      <c r="D2223" s="252"/>
      <c r="E2223" s="98"/>
    </row>
    <row r="2224" spans="3:5" ht="11.25">
      <c r="C2224" s="258"/>
      <c r="D2224" s="252"/>
      <c r="E2224" s="98"/>
    </row>
    <row r="2225" spans="3:5" ht="11.25">
      <c r="C2225" s="258"/>
      <c r="D2225" s="252"/>
      <c r="E2225" s="98"/>
    </row>
    <row r="2226" spans="3:5" ht="11.25">
      <c r="C2226" s="258"/>
      <c r="D2226" s="252"/>
      <c r="E2226" s="98"/>
    </row>
    <row r="2227" spans="3:5" ht="11.25">
      <c r="C2227" s="258"/>
      <c r="D2227" s="252"/>
      <c r="E2227" s="98"/>
    </row>
    <row r="2228" spans="3:5" ht="11.25">
      <c r="C2228" s="258"/>
      <c r="D2228" s="252"/>
      <c r="E2228" s="98"/>
    </row>
    <row r="2229" spans="3:5" ht="11.25">
      <c r="C2229" s="258"/>
      <c r="D2229" s="252"/>
      <c r="E2229" s="98"/>
    </row>
    <row r="2230" spans="3:5" ht="11.25">
      <c r="C2230" s="258"/>
      <c r="E2230" s="98"/>
    </row>
    <row r="2231" spans="3:5" ht="11.25">
      <c r="C2231" s="258"/>
      <c r="E2231" s="98"/>
    </row>
    <row r="2232" spans="3:5" ht="11.25">
      <c r="C2232" s="258"/>
      <c r="E2232" s="98"/>
    </row>
    <row r="2233" spans="3:5" ht="11.25">
      <c r="C2233" s="258"/>
      <c r="E2233" s="98"/>
    </row>
    <row r="2234" spans="3:5" ht="11.25">
      <c r="C2234" s="258"/>
      <c r="E2234" s="98"/>
    </row>
    <row r="2235" spans="3:5" ht="11.25">
      <c r="C2235" s="258"/>
      <c r="E2235" s="98"/>
    </row>
    <row r="2236" spans="3:5" ht="11.25">
      <c r="C2236" s="258"/>
      <c r="E2236" s="98"/>
    </row>
    <row r="2237" spans="3:5" ht="11.25">
      <c r="C2237" s="258"/>
      <c r="E2237" s="98"/>
    </row>
    <row r="2238" spans="3:5" ht="11.25">
      <c r="C2238" s="258"/>
      <c r="E2238" s="98"/>
    </row>
    <row r="2239" spans="3:5" ht="11.25">
      <c r="C2239" s="258"/>
      <c r="E2239" s="98"/>
    </row>
    <row r="2240" spans="3:5" ht="11.25">
      <c r="C2240" s="258"/>
      <c r="E2240" s="98"/>
    </row>
    <row r="2241" spans="3:5" ht="11.25">
      <c r="C2241" s="258"/>
      <c r="E2241" s="98"/>
    </row>
    <row r="2242" spans="3:5" ht="11.25">
      <c r="C2242" s="258"/>
      <c r="E2242" s="98"/>
    </row>
    <row r="2243" spans="3:5" ht="11.25">
      <c r="C2243" s="258"/>
      <c r="E2243" s="98"/>
    </row>
    <row r="2244" spans="3:5" ht="11.25">
      <c r="C2244" s="258"/>
      <c r="E2244" s="98"/>
    </row>
    <row r="2245" spans="3:5" ht="11.25">
      <c r="C2245" s="258"/>
      <c r="E2245" s="98"/>
    </row>
    <row r="2246" spans="3:5" ht="11.25">
      <c r="C2246" s="258"/>
      <c r="E2246" s="98"/>
    </row>
    <row r="2247" spans="3:5" ht="11.25">
      <c r="C2247" s="258"/>
      <c r="E2247" s="98"/>
    </row>
    <row r="2248" spans="3:5" ht="11.25">
      <c r="C2248" s="258"/>
      <c r="E2248" s="98"/>
    </row>
    <row r="2249" spans="3:5" ht="11.25">
      <c r="C2249" s="258"/>
      <c r="E2249" s="98"/>
    </row>
    <row r="2250" spans="3:5" ht="11.25">
      <c r="C2250" s="258"/>
      <c r="E2250" s="98"/>
    </row>
    <row r="2251" spans="3:5" ht="11.25">
      <c r="C2251" s="258"/>
      <c r="E2251" s="98"/>
    </row>
    <row r="2252" spans="3:5" ht="11.25">
      <c r="C2252" s="258"/>
      <c r="E2252" s="98"/>
    </row>
    <row r="2253" spans="3:5" ht="11.25">
      <c r="C2253" s="258"/>
      <c r="E2253" s="98"/>
    </row>
    <row r="2254" spans="3:5" ht="11.25">
      <c r="C2254" s="258"/>
      <c r="E2254" s="98"/>
    </row>
    <row r="2255" spans="3:5" ht="11.25">
      <c r="C2255" s="258"/>
      <c r="E2255" s="98"/>
    </row>
    <row r="2256" spans="3:5" ht="11.25">
      <c r="C2256" s="258"/>
      <c r="E2256" s="98"/>
    </row>
    <row r="2257" spans="3:5" ht="11.25">
      <c r="C2257" s="258"/>
      <c r="E2257" s="98"/>
    </row>
    <row r="2258" spans="3:5" ht="11.25">
      <c r="C2258" s="258"/>
      <c r="E2258" s="98"/>
    </row>
    <row r="2259" spans="3:5" ht="11.25">
      <c r="C2259" s="258"/>
      <c r="E2259" s="98"/>
    </row>
    <row r="2260" spans="3:5" ht="11.25">
      <c r="C2260" s="258"/>
      <c r="E2260" s="98"/>
    </row>
    <row r="2261" spans="3:5" ht="11.25">
      <c r="C2261" s="258"/>
      <c r="E2261" s="98"/>
    </row>
    <row r="2262" spans="3:5" ht="11.25">
      <c r="C2262" s="258"/>
      <c r="E2262" s="98"/>
    </row>
    <row r="2263" spans="3:5" ht="11.25">
      <c r="C2263" s="258"/>
      <c r="E2263" s="98"/>
    </row>
    <row r="2264" spans="3:5" ht="11.25">
      <c r="C2264" s="258"/>
      <c r="E2264" s="98"/>
    </row>
    <row r="2265" spans="3:5" ht="11.25">
      <c r="C2265" s="258"/>
      <c r="E2265" s="98"/>
    </row>
    <row r="2266" spans="3:5" ht="11.25">
      <c r="C2266" s="258"/>
      <c r="E2266" s="98"/>
    </row>
    <row r="2267" spans="3:5" ht="11.25">
      <c r="C2267" s="258"/>
      <c r="E2267" s="98"/>
    </row>
    <row r="2268" spans="3:5" ht="11.25">
      <c r="C2268" s="258"/>
      <c r="E2268" s="98"/>
    </row>
    <row r="2269" spans="3:5" ht="11.25">
      <c r="C2269" s="258"/>
      <c r="E2269" s="98"/>
    </row>
    <row r="2270" spans="3:5" ht="11.25">
      <c r="C2270" s="258"/>
      <c r="E2270" s="98"/>
    </row>
    <row r="2271" spans="3:5" ht="11.25">
      <c r="C2271" s="258"/>
      <c r="E2271" s="98"/>
    </row>
    <row r="2272" spans="3:5" ht="11.25">
      <c r="C2272" s="258"/>
      <c r="E2272" s="98"/>
    </row>
    <row r="2273" spans="3:5" ht="11.25">
      <c r="C2273" s="258"/>
      <c r="E2273" s="98"/>
    </row>
    <row r="2274" spans="3:5" ht="11.25">
      <c r="C2274" s="258"/>
      <c r="E2274" s="98"/>
    </row>
    <row r="2275" spans="3:5" ht="11.25">
      <c r="C2275" s="258"/>
      <c r="E2275" s="98"/>
    </row>
    <row r="2276" spans="3:5" ht="11.25">
      <c r="C2276" s="258"/>
      <c r="E2276" s="98"/>
    </row>
    <row r="2277" spans="3:5" ht="11.25">
      <c r="C2277" s="258"/>
      <c r="E2277" s="98"/>
    </row>
    <row r="2278" spans="3:5" ht="11.25">
      <c r="C2278" s="258"/>
      <c r="E2278" s="98"/>
    </row>
    <row r="2279" spans="3:5" ht="11.25">
      <c r="C2279" s="258"/>
      <c r="E2279" s="98"/>
    </row>
    <row r="2280" spans="3:5" ht="11.25">
      <c r="C2280" s="258"/>
      <c r="E2280" s="98"/>
    </row>
    <row r="2281" spans="3:5" ht="11.25">
      <c r="C2281" s="258"/>
      <c r="E2281" s="98"/>
    </row>
    <row r="2282" spans="3:5" ht="11.25">
      <c r="C2282" s="258"/>
      <c r="E2282" s="98"/>
    </row>
    <row r="2283" spans="3:5" ht="11.25">
      <c r="C2283" s="258"/>
      <c r="E2283" s="98"/>
    </row>
    <row r="2284" spans="3:5" ht="11.25">
      <c r="C2284" s="258"/>
      <c r="E2284" s="98"/>
    </row>
    <row r="2285" spans="3:5" ht="11.25">
      <c r="C2285" s="258"/>
      <c r="E2285" s="98"/>
    </row>
    <row r="2286" spans="3:5" ht="11.25">
      <c r="C2286" s="258"/>
      <c r="E2286" s="98"/>
    </row>
    <row r="2287" spans="3:5" ht="11.25">
      <c r="C2287" s="258"/>
      <c r="E2287" s="98"/>
    </row>
    <row r="2288" spans="3:5" ht="11.25">
      <c r="C2288" s="258"/>
      <c r="E2288" s="98"/>
    </row>
    <row r="2289" spans="3:5" ht="11.25">
      <c r="C2289" s="258"/>
      <c r="E2289" s="98"/>
    </row>
    <row r="2290" spans="3:5" ht="11.25">
      <c r="C2290" s="258"/>
      <c r="E2290" s="98"/>
    </row>
    <row r="2291" spans="3:5" ht="11.25">
      <c r="C2291" s="258"/>
      <c r="E2291" s="98"/>
    </row>
    <row r="2292" spans="3:5" ht="11.25">
      <c r="C2292" s="258"/>
      <c r="E2292" s="98"/>
    </row>
    <row r="2293" spans="3:5" ht="11.25">
      <c r="C2293" s="258"/>
      <c r="E2293" s="98"/>
    </row>
    <row r="2294" spans="3:5" ht="11.25">
      <c r="C2294" s="258"/>
      <c r="E2294" s="98"/>
    </row>
    <row r="2295" spans="3:5" ht="11.25">
      <c r="C2295" s="258"/>
      <c r="E2295" s="98"/>
    </row>
    <row r="2296" spans="3:5" ht="11.25">
      <c r="C2296" s="258"/>
      <c r="E2296" s="98"/>
    </row>
    <row r="2297" spans="3:5" ht="11.25">
      <c r="C2297" s="258"/>
      <c r="E2297" s="98"/>
    </row>
    <row r="2298" spans="3:5" ht="11.25">
      <c r="C2298" s="258"/>
      <c r="E2298" s="98"/>
    </row>
    <row r="2299" spans="3:5" ht="11.25">
      <c r="C2299" s="258"/>
      <c r="E2299" s="98"/>
    </row>
    <row r="2300" spans="3:5" ht="11.25">
      <c r="C2300" s="258"/>
      <c r="E2300" s="98"/>
    </row>
    <row r="2301" spans="3:5" ht="11.25">
      <c r="C2301" s="258"/>
      <c r="E2301" s="98"/>
    </row>
    <row r="2302" spans="3:5" ht="11.25">
      <c r="C2302" s="258"/>
      <c r="E2302" s="98"/>
    </row>
    <row r="2303" spans="3:5" ht="11.25">
      <c r="C2303" s="258"/>
      <c r="E2303" s="98"/>
    </row>
    <row r="2304" spans="3:5" ht="11.25">
      <c r="C2304" s="258"/>
      <c r="E2304" s="98"/>
    </row>
    <row r="2305" spans="3:5" ht="11.25">
      <c r="C2305" s="258"/>
      <c r="E2305" s="98"/>
    </row>
    <row r="2306" spans="3:5" ht="11.25">
      <c r="C2306" s="258"/>
      <c r="E2306" s="98"/>
    </row>
    <row r="2307" spans="3:5" ht="11.25">
      <c r="C2307" s="258"/>
      <c r="E2307" s="98"/>
    </row>
    <row r="2308" spans="3:5" ht="11.25">
      <c r="C2308" s="258"/>
      <c r="E2308" s="98"/>
    </row>
    <row r="2309" spans="3:5" ht="11.25">
      <c r="C2309" s="258"/>
      <c r="E2309" s="98"/>
    </row>
    <row r="2310" spans="3:5" ht="11.25">
      <c r="C2310" s="258"/>
      <c r="E2310" s="98"/>
    </row>
    <row r="2311" spans="3:5" ht="11.25">
      <c r="C2311" s="258"/>
      <c r="E2311" s="98"/>
    </row>
    <row r="2312" spans="3:5" ht="11.25">
      <c r="C2312" s="258"/>
      <c r="E2312" s="98"/>
    </row>
    <row r="2313" spans="3:5" ht="11.25">
      <c r="C2313" s="258"/>
      <c r="E2313" s="98"/>
    </row>
    <row r="2314" spans="3:5" ht="11.25">
      <c r="C2314" s="258"/>
      <c r="E2314" s="98"/>
    </row>
    <row r="2315" spans="3:5" ht="11.25">
      <c r="C2315" s="258"/>
      <c r="E2315" s="98"/>
    </row>
    <row r="2316" spans="3:5" ht="11.25">
      <c r="C2316" s="258"/>
      <c r="E2316" s="98"/>
    </row>
    <row r="2317" spans="3:5" ht="11.25">
      <c r="C2317" s="258"/>
      <c r="E2317" s="98"/>
    </row>
    <row r="2318" spans="3:5" ht="11.25">
      <c r="C2318" s="258"/>
      <c r="E2318" s="98"/>
    </row>
    <row r="2319" spans="3:5" ht="11.25">
      <c r="C2319" s="258"/>
      <c r="E2319" s="98"/>
    </row>
    <row r="2320" spans="3:5" ht="11.25">
      <c r="C2320" s="258"/>
      <c r="E2320" s="98"/>
    </row>
    <row r="2321" spans="3:5" ht="11.25">
      <c r="C2321" s="258"/>
      <c r="E2321" s="98"/>
    </row>
    <row r="2322" spans="3:5" ht="11.25">
      <c r="C2322" s="258"/>
      <c r="E2322" s="98"/>
    </row>
    <row r="2323" spans="3:5" ht="11.25">
      <c r="C2323" s="258"/>
      <c r="E2323" s="98"/>
    </row>
    <row r="2324" spans="3:5" ht="11.25">
      <c r="C2324" s="258"/>
      <c r="E2324" s="98"/>
    </row>
    <row r="2325" spans="3:5" ht="11.25">
      <c r="C2325" s="258"/>
      <c r="E2325" s="98"/>
    </row>
    <row r="2326" spans="3:5" ht="11.25">
      <c r="C2326" s="258"/>
      <c r="E2326" s="98"/>
    </row>
    <row r="2327" spans="3:5" ht="11.25">
      <c r="C2327" s="258"/>
      <c r="E2327" s="98"/>
    </row>
    <row r="2328" spans="3:5" ht="11.25">
      <c r="C2328" s="258"/>
      <c r="E2328" s="98"/>
    </row>
    <row r="2329" spans="3:5" ht="11.25">
      <c r="C2329" s="258"/>
      <c r="E2329" s="98"/>
    </row>
    <row r="2330" spans="3:5" ht="11.25">
      <c r="C2330" s="258"/>
      <c r="E2330" s="98"/>
    </row>
    <row r="2331" spans="3:5" ht="11.25">
      <c r="C2331" s="258"/>
      <c r="E2331" s="98"/>
    </row>
    <row r="2332" spans="3:5" ht="11.25">
      <c r="C2332" s="258"/>
      <c r="E2332" s="98"/>
    </row>
    <row r="2333" spans="3:5" ht="11.25">
      <c r="C2333" s="258"/>
      <c r="E2333" s="98"/>
    </row>
    <row r="2334" spans="3:5" ht="11.25">
      <c r="C2334" s="258"/>
      <c r="E2334" s="98"/>
    </row>
    <row r="2335" spans="3:5" ht="11.25">
      <c r="C2335" s="258"/>
      <c r="E2335" s="98"/>
    </row>
    <row r="2336" spans="3:5" ht="11.25">
      <c r="C2336" s="258"/>
      <c r="E2336" s="98"/>
    </row>
    <row r="2337" spans="3:5" ht="11.25">
      <c r="C2337" s="258"/>
      <c r="E2337" s="98"/>
    </row>
    <row r="2338" spans="3:5" ht="11.25">
      <c r="C2338" s="258"/>
      <c r="E2338" s="98"/>
    </row>
    <row r="2339" spans="3:5" ht="11.25">
      <c r="C2339" s="258"/>
      <c r="E2339" s="98"/>
    </row>
    <row r="2340" spans="3:5" ht="11.25">
      <c r="C2340" s="258"/>
      <c r="E2340" s="98"/>
    </row>
    <row r="2341" spans="3:5" ht="11.25">
      <c r="C2341" s="258"/>
      <c r="E2341" s="98"/>
    </row>
    <row r="2342" spans="3:5" ht="11.25">
      <c r="C2342" s="258"/>
      <c r="E2342" s="98"/>
    </row>
    <row r="2343" spans="3:5" ht="11.25">
      <c r="C2343" s="258"/>
      <c r="E2343" s="98"/>
    </row>
    <row r="2344" spans="3:5" ht="11.25">
      <c r="C2344" s="258"/>
      <c r="E2344" s="98"/>
    </row>
    <row r="2345" spans="3:5" ht="11.25">
      <c r="C2345" s="258"/>
      <c r="E2345" s="98"/>
    </row>
    <row r="2346" spans="3:5" ht="11.25">
      <c r="C2346" s="258"/>
      <c r="E2346" s="98"/>
    </row>
    <row r="2347" spans="3:5" ht="11.25">
      <c r="C2347" s="258"/>
      <c r="E2347" s="98"/>
    </row>
    <row r="2348" spans="3:5" ht="11.25">
      <c r="C2348" s="258"/>
      <c r="E2348" s="98"/>
    </row>
    <row r="2349" spans="3:5" ht="11.25">
      <c r="C2349" s="258"/>
      <c r="E2349" s="98"/>
    </row>
    <row r="2350" spans="3:5" ht="11.25">
      <c r="C2350" s="258"/>
      <c r="E2350" s="98"/>
    </row>
    <row r="2351" spans="3:5" ht="11.25">
      <c r="C2351" s="258"/>
      <c r="E2351" s="98"/>
    </row>
    <row r="2352" spans="3:5" ht="11.25">
      <c r="C2352" s="258"/>
      <c r="E2352" s="98"/>
    </row>
    <row r="2353" spans="3:5" ht="11.25">
      <c r="C2353" s="258"/>
      <c r="E2353" s="98"/>
    </row>
    <row r="2354" spans="3:5" ht="11.25">
      <c r="C2354" s="258"/>
      <c r="E2354" s="98"/>
    </row>
    <row r="2355" spans="3:5" ht="11.25">
      <c r="C2355" s="258"/>
      <c r="E2355" s="98"/>
    </row>
    <row r="2356" spans="3:5" ht="11.25">
      <c r="C2356" s="258"/>
      <c r="E2356" s="98"/>
    </row>
    <row r="2357" spans="3:5" ht="11.25">
      <c r="C2357" s="258"/>
      <c r="E2357" s="98"/>
    </row>
    <row r="2358" spans="3:5" ht="11.25">
      <c r="C2358" s="258"/>
      <c r="E2358" s="98"/>
    </row>
    <row r="2359" spans="3:5" ht="11.25">
      <c r="C2359" s="258"/>
      <c r="E2359" s="98"/>
    </row>
    <row r="2360" spans="3:5" ht="11.25">
      <c r="C2360" s="258"/>
      <c r="E2360" s="98"/>
    </row>
    <row r="2361" spans="3:5" ht="11.25">
      <c r="C2361" s="258"/>
      <c r="E2361" s="98"/>
    </row>
    <row r="2362" spans="3:5" ht="11.25">
      <c r="C2362" s="258"/>
      <c r="E2362" s="98"/>
    </row>
    <row r="2363" spans="3:5" ht="11.25">
      <c r="C2363" s="258"/>
      <c r="E2363" s="98"/>
    </row>
    <row r="2364" spans="3:5" ht="11.25">
      <c r="C2364" s="258"/>
      <c r="E2364" s="98"/>
    </row>
    <row r="2365" spans="3:5" ht="11.25">
      <c r="C2365" s="258"/>
      <c r="E2365" s="98"/>
    </row>
    <row r="2366" spans="3:5" ht="11.25">
      <c r="C2366" s="258"/>
      <c r="E2366" s="98"/>
    </row>
    <row r="2367" spans="3:5" ht="11.25">
      <c r="C2367" s="258"/>
      <c r="E2367" s="98"/>
    </row>
    <row r="2368" spans="3:5" ht="11.25">
      <c r="C2368" s="258"/>
      <c r="E2368" s="98"/>
    </row>
    <row r="2369" spans="3:5" ht="11.25">
      <c r="C2369" s="258"/>
      <c r="E2369" s="98"/>
    </row>
    <row r="2370" spans="3:5" ht="11.25">
      <c r="C2370" s="258"/>
      <c r="E2370" s="98"/>
    </row>
    <row r="2371" spans="3:5" ht="11.25">
      <c r="C2371" s="258"/>
      <c r="E2371" s="98"/>
    </row>
    <row r="2372" spans="3:5" ht="11.25">
      <c r="C2372" s="258"/>
      <c r="E2372" s="98"/>
    </row>
    <row r="2373" spans="3:5" ht="11.25">
      <c r="C2373" s="258"/>
      <c r="E2373" s="98"/>
    </row>
    <row r="2374" spans="3:5" ht="11.25">
      <c r="C2374" s="258"/>
      <c r="E2374" s="98"/>
    </row>
    <row r="2375" spans="3:5" ht="11.25">
      <c r="C2375" s="258"/>
      <c r="E2375" s="98"/>
    </row>
    <row r="2376" spans="3:5" ht="11.25">
      <c r="C2376" s="258"/>
      <c r="E2376" s="98"/>
    </row>
    <row r="2377" spans="3:5" ht="11.25">
      <c r="C2377" s="258"/>
      <c r="E2377" s="98"/>
    </row>
    <row r="2378" spans="3:5" ht="11.25">
      <c r="C2378" s="258"/>
      <c r="E2378" s="98"/>
    </row>
    <row r="2379" spans="3:5" ht="11.25">
      <c r="C2379" s="258"/>
      <c r="E2379" s="98"/>
    </row>
    <row r="2380" spans="3:5" ht="11.25">
      <c r="C2380" s="258"/>
      <c r="E2380" s="98"/>
    </row>
    <row r="2381" spans="3:5" ht="11.25">
      <c r="C2381" s="258"/>
      <c r="E2381" s="98"/>
    </row>
    <row r="2382" spans="3:5" ht="11.25">
      <c r="C2382" s="258"/>
      <c r="E2382" s="98"/>
    </row>
    <row r="2383" spans="3:5" ht="11.25">
      <c r="C2383" s="258"/>
      <c r="E2383" s="98"/>
    </row>
    <row r="2384" spans="3:5" ht="11.25">
      <c r="C2384" s="258"/>
      <c r="E2384" s="98"/>
    </row>
    <row r="2385" spans="3:5" ht="11.25">
      <c r="C2385" s="258"/>
      <c r="E2385" s="98"/>
    </row>
    <row r="2386" spans="3:5" ht="11.25">
      <c r="C2386" s="258"/>
      <c r="E2386" s="98"/>
    </row>
    <row r="2387" spans="3:5" ht="11.25">
      <c r="C2387" s="258"/>
      <c r="E2387" s="98"/>
    </row>
    <row r="2388" spans="3:5" ht="11.25">
      <c r="C2388" s="258"/>
      <c r="E2388" s="98"/>
    </row>
    <row r="2389" spans="3:5" ht="11.25">
      <c r="C2389" s="258"/>
      <c r="E2389" s="98"/>
    </row>
    <row r="2390" spans="3:5" ht="11.25">
      <c r="C2390" s="258"/>
      <c r="E2390" s="98"/>
    </row>
    <row r="2391" spans="3:5" ht="11.25">
      <c r="C2391" s="258"/>
      <c r="E2391" s="98"/>
    </row>
    <row r="2392" spans="3:5" ht="11.25">
      <c r="C2392" s="258"/>
      <c r="E2392" s="98"/>
    </row>
    <row r="2393" spans="3:5" ht="11.25">
      <c r="C2393" s="258"/>
      <c r="E2393" s="98"/>
    </row>
    <row r="2394" spans="3:5" ht="11.25">
      <c r="C2394" s="258"/>
      <c r="E2394" s="98"/>
    </row>
    <row r="2395" spans="3:5" ht="11.25">
      <c r="C2395" s="258"/>
      <c r="E2395" s="98"/>
    </row>
    <row r="2396" spans="3:5" ht="11.25">
      <c r="C2396" s="258"/>
      <c r="E2396" s="98"/>
    </row>
    <row r="2397" spans="3:5" ht="11.25">
      <c r="C2397" s="258"/>
      <c r="E2397" s="98"/>
    </row>
    <row r="2398" spans="3:5" ht="11.25">
      <c r="C2398" s="258"/>
      <c r="E2398" s="98"/>
    </row>
    <row r="2399" spans="3:5" ht="11.25">
      <c r="C2399" s="258"/>
      <c r="E2399" s="98"/>
    </row>
    <row r="2400" spans="3:5" ht="11.25">
      <c r="C2400" s="258"/>
      <c r="E2400" s="98"/>
    </row>
    <row r="2401" spans="3:5" ht="11.25">
      <c r="C2401" s="258"/>
      <c r="E2401" s="98"/>
    </row>
    <row r="2402" spans="3:5" ht="11.25">
      <c r="C2402" s="258"/>
      <c r="E2402" s="98"/>
    </row>
    <row r="2403" spans="3:5" ht="11.25">
      <c r="C2403" s="258"/>
      <c r="E2403" s="98"/>
    </row>
    <row r="2404" spans="3:5" ht="11.25">
      <c r="C2404" s="258"/>
      <c r="E2404" s="98"/>
    </row>
    <row r="2405" spans="3:5" ht="11.25">
      <c r="C2405" s="258"/>
      <c r="E2405" s="98"/>
    </row>
    <row r="2406" spans="3:5" ht="11.25">
      <c r="C2406" s="258"/>
      <c r="E2406" s="98"/>
    </row>
    <row r="2407" spans="3:5" ht="11.25">
      <c r="C2407" s="258"/>
      <c r="E2407" s="98"/>
    </row>
    <row r="2408" spans="3:5" ht="11.25">
      <c r="C2408" s="258"/>
      <c r="E2408" s="98"/>
    </row>
    <row r="2409" spans="3:5" ht="11.25">
      <c r="C2409" s="258"/>
      <c r="E2409" s="98"/>
    </row>
    <row r="2410" spans="3:5" ht="11.25">
      <c r="C2410" s="258"/>
      <c r="E2410" s="98"/>
    </row>
    <row r="2411" spans="3:5" ht="11.25">
      <c r="C2411" s="258"/>
      <c r="E2411" s="98"/>
    </row>
    <row r="2412" spans="3:5" ht="11.25">
      <c r="C2412" s="258"/>
      <c r="E2412" s="98"/>
    </row>
    <row r="2413" spans="3:5" ht="11.25">
      <c r="C2413" s="258"/>
      <c r="E2413" s="98"/>
    </row>
    <row r="2414" spans="3:5" ht="11.25">
      <c r="C2414" s="258"/>
      <c r="E2414" s="98"/>
    </row>
    <row r="2415" spans="3:5" ht="11.25">
      <c r="C2415" s="258"/>
      <c r="E2415" s="98"/>
    </row>
    <row r="2416" spans="3:5" ht="11.25">
      <c r="C2416" s="258"/>
      <c r="E2416" s="98"/>
    </row>
    <row r="2417" spans="3:5" ht="11.25">
      <c r="C2417" s="258"/>
      <c r="E2417" s="98"/>
    </row>
    <row r="2418" spans="3:5" ht="11.25">
      <c r="C2418" s="258"/>
      <c r="E2418" s="98"/>
    </row>
    <row r="2419" spans="3:5" ht="11.25">
      <c r="C2419" s="258"/>
      <c r="E2419" s="98"/>
    </row>
    <row r="2420" spans="3:5" ht="11.25">
      <c r="C2420" s="258"/>
      <c r="E2420" s="98"/>
    </row>
    <row r="2421" spans="3:5" ht="11.25">
      <c r="C2421" s="258"/>
      <c r="E2421" s="98"/>
    </row>
    <row r="2422" spans="3:5" ht="11.25">
      <c r="C2422" s="258"/>
      <c r="E2422" s="98"/>
    </row>
    <row r="2423" spans="3:5" ht="11.25">
      <c r="C2423" s="258"/>
      <c r="E2423" s="98"/>
    </row>
    <row r="2424" spans="3:5" ht="11.25">
      <c r="C2424" s="258"/>
      <c r="E2424" s="98"/>
    </row>
    <row r="2425" spans="3:5" ht="11.25">
      <c r="C2425" s="258"/>
      <c r="E2425" s="98"/>
    </row>
    <row r="2426" spans="3:5" ht="11.25">
      <c r="C2426" s="258"/>
      <c r="E2426" s="98"/>
    </row>
    <row r="2427" spans="3:5" ht="11.25">
      <c r="C2427" s="258"/>
      <c r="E2427" s="98"/>
    </row>
    <row r="2428" spans="3:5" ht="11.25">
      <c r="C2428" s="258"/>
      <c r="E2428" s="98"/>
    </row>
    <row r="2429" spans="3:5" ht="11.25">
      <c r="C2429" s="258"/>
      <c r="E2429" s="98"/>
    </row>
    <row r="2430" spans="3:5" ht="11.25">
      <c r="C2430" s="258"/>
      <c r="E2430" s="98"/>
    </row>
    <row r="2431" spans="3:5" ht="11.25">
      <c r="C2431" s="258"/>
      <c r="E2431" s="98"/>
    </row>
    <row r="2432" spans="3:5" ht="11.25">
      <c r="C2432" s="258"/>
      <c r="E2432" s="98"/>
    </row>
    <row r="2433" spans="3:5" ht="11.25">
      <c r="C2433" s="258"/>
      <c r="E2433" s="98"/>
    </row>
    <row r="2434" spans="3:5" ht="11.25">
      <c r="C2434" s="258"/>
      <c r="E2434" s="98"/>
    </row>
    <row r="2435" spans="3:5" ht="11.25">
      <c r="C2435" s="258"/>
      <c r="E2435" s="98"/>
    </row>
    <row r="2436" spans="3:5" ht="11.25">
      <c r="C2436" s="258"/>
      <c r="E2436" s="98"/>
    </row>
    <row r="2437" spans="3:5" ht="11.25">
      <c r="C2437" s="258"/>
      <c r="E2437" s="98"/>
    </row>
    <row r="2438" spans="3:5" ht="11.25">
      <c r="C2438" s="258"/>
      <c r="E2438" s="98"/>
    </row>
    <row r="2439" spans="3:5" ht="11.25">
      <c r="C2439" s="258"/>
      <c r="E2439" s="98"/>
    </row>
    <row r="2440" spans="3:5" ht="11.25">
      <c r="C2440" s="258"/>
      <c r="E2440" s="98"/>
    </row>
    <row r="2441" spans="3:5" ht="11.25">
      <c r="C2441" s="258"/>
      <c r="E2441" s="98"/>
    </row>
    <row r="2442" spans="3:5" ht="11.25">
      <c r="C2442" s="258"/>
      <c r="E2442" s="98"/>
    </row>
    <row r="2443" spans="3:5" ht="11.25">
      <c r="C2443" s="258"/>
      <c r="E2443" s="98"/>
    </row>
    <row r="2444" spans="3:5" ht="11.25">
      <c r="C2444" s="258"/>
      <c r="E2444" s="98"/>
    </row>
    <row r="2445" spans="3:5" ht="11.25">
      <c r="C2445" s="258"/>
      <c r="E2445" s="98"/>
    </row>
    <row r="2446" spans="3:5" ht="11.25">
      <c r="C2446" s="258"/>
      <c r="E2446" s="98"/>
    </row>
    <row r="2447" spans="3:5" ht="11.25">
      <c r="C2447" s="258"/>
      <c r="E2447" s="98"/>
    </row>
    <row r="2448" spans="3:5" ht="11.25">
      <c r="C2448" s="258"/>
      <c r="E2448" s="98"/>
    </row>
    <row r="2449" spans="3:5" ht="11.25">
      <c r="C2449" s="258"/>
      <c r="E2449" s="98"/>
    </row>
    <row r="2450" spans="3:5" ht="11.25">
      <c r="C2450" s="258"/>
      <c r="E2450" s="98"/>
    </row>
    <row r="2451" spans="3:5" ht="11.25">
      <c r="C2451" s="258"/>
      <c r="E2451" s="98"/>
    </row>
    <row r="2452" spans="3:5" ht="11.25">
      <c r="C2452" s="258"/>
      <c r="E2452" s="98"/>
    </row>
    <row r="2453" spans="3:5" ht="11.25">
      <c r="C2453" s="258"/>
      <c r="E2453" s="98"/>
    </row>
    <row r="2454" spans="3:5" ht="11.25">
      <c r="C2454" s="258"/>
      <c r="E2454" s="98"/>
    </row>
    <row r="2455" spans="3:5" ht="11.25">
      <c r="C2455" s="258"/>
      <c r="E2455" s="98"/>
    </row>
    <row r="2456" spans="3:5" ht="11.25">
      <c r="C2456" s="258"/>
      <c r="E2456" s="98"/>
    </row>
    <row r="2457" spans="3:5" ht="11.25">
      <c r="C2457" s="258"/>
      <c r="E2457" s="98"/>
    </row>
    <row r="2458" spans="3:5" ht="11.25">
      <c r="C2458" s="258"/>
      <c r="E2458" s="98"/>
    </row>
    <row r="2459" spans="3:5" ht="11.25">
      <c r="C2459" s="258"/>
      <c r="E2459" s="98"/>
    </row>
    <row r="2460" spans="3:5" ht="11.25">
      <c r="C2460" s="258"/>
      <c r="E2460" s="98"/>
    </row>
    <row r="2461" spans="3:5" ht="11.25">
      <c r="C2461" s="258"/>
      <c r="E2461" s="98"/>
    </row>
    <row r="2462" spans="3:5" ht="11.25">
      <c r="C2462" s="258"/>
      <c r="E2462" s="98"/>
    </row>
    <row r="2463" spans="3:5" ht="11.25">
      <c r="C2463" s="258"/>
      <c r="E2463" s="98"/>
    </row>
    <row r="2464" spans="3:5" ht="11.25">
      <c r="C2464" s="258"/>
      <c r="E2464" s="98"/>
    </row>
    <row r="2465" spans="3:5" ht="11.25">
      <c r="C2465" s="258"/>
      <c r="E2465" s="98"/>
    </row>
    <row r="2466" spans="3:5" ht="11.25">
      <c r="C2466" s="258"/>
      <c r="E2466" s="98"/>
    </row>
    <row r="2467" spans="3:5" ht="11.25">
      <c r="C2467" s="258"/>
      <c r="E2467" s="98"/>
    </row>
    <row r="2468" spans="3:5" ht="11.25">
      <c r="C2468" s="258"/>
      <c r="E2468" s="98"/>
    </row>
    <row r="2469" spans="3:5" ht="11.25">
      <c r="C2469" s="258"/>
      <c r="E2469" s="98"/>
    </row>
    <row r="2470" spans="3:5" ht="11.25">
      <c r="C2470" s="258"/>
      <c r="E2470" s="98"/>
    </row>
    <row r="2471" spans="3:5" ht="11.25">
      <c r="C2471" s="258"/>
      <c r="E2471" s="98"/>
    </row>
    <row r="2472" spans="3:5" ht="11.25">
      <c r="C2472" s="258"/>
      <c r="E2472" s="98"/>
    </row>
    <row r="2473" spans="3:5" ht="11.25">
      <c r="C2473" s="258"/>
      <c r="E2473" s="98"/>
    </row>
    <row r="2474" spans="3:5" ht="11.25">
      <c r="C2474" s="258"/>
      <c r="E2474" s="98"/>
    </row>
    <row r="2475" spans="3:5" ht="11.25">
      <c r="C2475" s="258"/>
      <c r="E2475" s="98"/>
    </row>
    <row r="2476" spans="3:5" ht="11.25">
      <c r="C2476" s="258"/>
      <c r="E2476" s="98"/>
    </row>
    <row r="2477" spans="3:5" ht="11.25">
      <c r="C2477" s="258"/>
      <c r="E2477" s="98"/>
    </row>
    <row r="2478" spans="3:5" ht="11.25">
      <c r="C2478" s="258"/>
      <c r="E2478" s="98"/>
    </row>
    <row r="2479" spans="3:5" ht="11.25">
      <c r="C2479" s="258"/>
      <c r="E2479" s="98"/>
    </row>
    <row r="2480" spans="3:5" ht="11.25">
      <c r="C2480" s="258"/>
      <c r="E2480" s="98"/>
    </row>
    <row r="2481" spans="3:5" ht="11.25">
      <c r="C2481" s="258"/>
      <c r="E2481" s="98"/>
    </row>
    <row r="2482" spans="3:5" ht="11.25">
      <c r="C2482" s="258"/>
      <c r="E2482" s="98"/>
    </row>
    <row r="2483" spans="3:5" ht="11.25">
      <c r="C2483" s="258"/>
      <c r="E2483" s="98"/>
    </row>
    <row r="2484" spans="3:5" ht="11.25">
      <c r="C2484" s="258"/>
      <c r="E2484" s="98"/>
    </row>
    <row r="2485" spans="3:5" ht="11.25">
      <c r="C2485" s="258"/>
      <c r="E2485" s="98"/>
    </row>
    <row r="2486" spans="3:5" ht="11.25">
      <c r="C2486" s="258"/>
      <c r="E2486" s="98"/>
    </row>
    <row r="2487" spans="3:5" ht="11.25">
      <c r="C2487" s="258"/>
      <c r="E2487" s="98"/>
    </row>
    <row r="2488" spans="3:5" ht="11.25">
      <c r="C2488" s="258"/>
      <c r="E2488" s="98"/>
    </row>
    <row r="2489" spans="3:5" ht="11.25">
      <c r="C2489" s="258"/>
      <c r="E2489" s="98"/>
    </row>
    <row r="2490" spans="3:5" ht="11.25">
      <c r="C2490" s="258"/>
      <c r="E2490" s="98"/>
    </row>
    <row r="2491" spans="3:5" ht="11.25">
      <c r="C2491" s="258"/>
      <c r="E2491" s="98"/>
    </row>
    <row r="2492" spans="3:5" ht="11.25">
      <c r="C2492" s="258"/>
      <c r="E2492" s="98"/>
    </row>
    <row r="2493" spans="3:5" ht="11.25">
      <c r="C2493" s="258"/>
      <c r="E2493" s="98"/>
    </row>
    <row r="2494" spans="3:5" ht="11.25">
      <c r="C2494" s="258"/>
      <c r="E2494" s="98"/>
    </row>
    <row r="2495" spans="3:5" ht="11.25">
      <c r="C2495" s="258"/>
      <c r="E2495" s="98"/>
    </row>
    <row r="2496" spans="3:5" ht="11.25">
      <c r="C2496" s="258"/>
      <c r="E2496" s="98"/>
    </row>
    <row r="2497" spans="3:5" ht="11.25">
      <c r="C2497" s="258"/>
      <c r="E2497" s="98"/>
    </row>
    <row r="2498" spans="3:5" ht="11.25">
      <c r="C2498" s="258"/>
      <c r="E2498" s="98"/>
    </row>
    <row r="2499" ht="11.25">
      <c r="E2499" s="98"/>
    </row>
    <row r="2500" ht="11.25">
      <c r="E2500" s="98"/>
    </row>
    <row r="2501" ht="11.25">
      <c r="E2501" s="98"/>
    </row>
    <row r="2502" ht="11.25">
      <c r="E2502" s="98"/>
    </row>
    <row r="2503" ht="11.25">
      <c r="E2503" s="98"/>
    </row>
    <row r="2504" ht="11.25">
      <c r="E2504" s="98"/>
    </row>
    <row r="2505" ht="11.25">
      <c r="E2505" s="98"/>
    </row>
    <row r="2506" ht="11.25">
      <c r="E2506" s="98"/>
    </row>
    <row r="2507" ht="11.25">
      <c r="E2507" s="98"/>
    </row>
    <row r="2508" ht="11.25">
      <c r="E2508" s="98"/>
    </row>
    <row r="2509" ht="11.25">
      <c r="E2509" s="98"/>
    </row>
    <row r="2510" ht="11.25">
      <c r="E2510" s="98"/>
    </row>
    <row r="2511" ht="11.25">
      <c r="E2511" s="98"/>
    </row>
    <row r="2512" ht="11.25">
      <c r="E2512" s="98"/>
    </row>
    <row r="2513" ht="11.25">
      <c r="E2513" s="98"/>
    </row>
    <row r="2514" ht="11.25">
      <c r="E2514" s="98"/>
    </row>
    <row r="2515" ht="11.25">
      <c r="E2515" s="98"/>
    </row>
    <row r="2516" ht="11.25">
      <c r="E2516" s="98"/>
    </row>
    <row r="2517" ht="11.25">
      <c r="E2517" s="98"/>
    </row>
    <row r="2518" ht="11.25">
      <c r="E2518" s="98"/>
    </row>
    <row r="2519" ht="11.25">
      <c r="E2519" s="98"/>
    </row>
    <row r="2520" ht="11.25">
      <c r="E2520" s="98"/>
    </row>
    <row r="2521" ht="11.25">
      <c r="E2521" s="98"/>
    </row>
    <row r="2522" ht="11.25">
      <c r="E2522" s="98"/>
    </row>
    <row r="2523" ht="11.25">
      <c r="E2523" s="98"/>
    </row>
    <row r="2524" ht="11.25">
      <c r="E2524" s="98"/>
    </row>
    <row r="2525" ht="11.25">
      <c r="E2525" s="98"/>
    </row>
    <row r="2526" ht="11.25">
      <c r="E2526" s="98"/>
    </row>
    <row r="2527" ht="11.25">
      <c r="E2527" s="98"/>
    </row>
    <row r="2528" ht="11.25">
      <c r="E2528" s="98"/>
    </row>
    <row r="2529" ht="11.25">
      <c r="E2529" s="98"/>
    </row>
    <row r="2530" ht="11.25">
      <c r="E2530" s="98"/>
    </row>
    <row r="2531" ht="11.25">
      <c r="E2531" s="98"/>
    </row>
    <row r="2532" ht="11.25">
      <c r="E2532" s="98"/>
    </row>
    <row r="2533" ht="11.25">
      <c r="E2533" s="98"/>
    </row>
    <row r="2534" ht="11.25">
      <c r="E2534" s="98"/>
    </row>
    <row r="2535" ht="11.25">
      <c r="E2535" s="98"/>
    </row>
    <row r="2536" ht="11.25">
      <c r="E2536" s="98"/>
    </row>
    <row r="2537" ht="11.25">
      <c r="E2537" s="98"/>
    </row>
    <row r="2538" ht="11.25">
      <c r="E2538" s="98"/>
    </row>
    <row r="2539" ht="11.25">
      <c r="E2539" s="98"/>
    </row>
    <row r="2540" ht="11.25">
      <c r="E2540" s="98"/>
    </row>
    <row r="2541" ht="11.25">
      <c r="E2541" s="98"/>
    </row>
    <row r="2542" ht="11.25">
      <c r="E2542" s="98"/>
    </row>
    <row r="2543" ht="11.25">
      <c r="E2543" s="98"/>
    </row>
    <row r="2544" ht="11.25">
      <c r="E2544" s="98"/>
    </row>
    <row r="2545" ht="11.25">
      <c r="E2545" s="98"/>
    </row>
    <row r="2546" ht="11.25">
      <c r="E2546" s="98"/>
    </row>
    <row r="2547" ht="11.25">
      <c r="E2547" s="98"/>
    </row>
    <row r="2548" ht="11.25">
      <c r="E2548" s="98"/>
    </row>
    <row r="2549" ht="11.25">
      <c r="E2549" s="98"/>
    </row>
    <row r="2550" ht="11.25">
      <c r="E2550" s="98"/>
    </row>
    <row r="2551" ht="11.25">
      <c r="E2551" s="98"/>
    </row>
    <row r="2552" ht="11.25">
      <c r="E2552" s="98"/>
    </row>
    <row r="2553" ht="11.25">
      <c r="E2553" s="98"/>
    </row>
    <row r="2554" ht="11.25">
      <c r="E2554" s="98"/>
    </row>
    <row r="2555" ht="11.25">
      <c r="E2555" s="98"/>
    </row>
    <row r="2556" ht="11.25">
      <c r="E2556" s="98"/>
    </row>
    <row r="2557" ht="11.25">
      <c r="E2557" s="98"/>
    </row>
    <row r="2558" ht="11.25">
      <c r="E2558" s="98"/>
    </row>
    <row r="2559" ht="11.25">
      <c r="E2559" s="98"/>
    </row>
    <row r="2560" ht="11.25">
      <c r="E2560" s="98"/>
    </row>
    <row r="2561" ht="11.25">
      <c r="E2561" s="98"/>
    </row>
    <row r="2562" ht="11.25">
      <c r="E2562" s="98"/>
    </row>
    <row r="2563" ht="11.25">
      <c r="E2563" s="98"/>
    </row>
    <row r="2564" ht="11.25">
      <c r="E2564" s="98"/>
    </row>
    <row r="2565" ht="11.25">
      <c r="E2565" s="98"/>
    </row>
    <row r="2566" ht="11.25">
      <c r="E2566" s="98"/>
    </row>
    <row r="2567" ht="11.25">
      <c r="E2567" s="98"/>
    </row>
    <row r="2568" ht="11.25">
      <c r="E2568" s="98"/>
    </row>
    <row r="2569" ht="11.25">
      <c r="E2569" s="98"/>
    </row>
    <row r="2570" ht="11.25">
      <c r="E2570" s="98"/>
    </row>
    <row r="2571" ht="11.25">
      <c r="E2571" s="98"/>
    </row>
    <row r="2572" ht="11.25">
      <c r="E2572" s="98"/>
    </row>
    <row r="2573" ht="11.25">
      <c r="E2573" s="98"/>
    </row>
    <row r="2574" ht="11.25">
      <c r="E2574" s="98"/>
    </row>
    <row r="2575" ht="11.25">
      <c r="E2575" s="98"/>
    </row>
    <row r="2576" ht="11.25">
      <c r="E2576" s="98"/>
    </row>
    <row r="2577" ht="11.25">
      <c r="E2577" s="98"/>
    </row>
    <row r="2578" ht="11.25">
      <c r="E2578" s="98"/>
    </row>
    <row r="2579" ht="11.25">
      <c r="E2579" s="98"/>
    </row>
    <row r="2580" ht="11.25">
      <c r="E2580" s="98"/>
    </row>
    <row r="2581" ht="11.25">
      <c r="E2581" s="98"/>
    </row>
    <row r="2582" ht="11.25">
      <c r="E2582" s="98"/>
    </row>
    <row r="2583" ht="11.25">
      <c r="E2583" s="98"/>
    </row>
    <row r="2584" ht="11.25">
      <c r="E2584" s="98"/>
    </row>
    <row r="2585" ht="11.25">
      <c r="E2585" s="98"/>
    </row>
    <row r="2586" ht="11.25">
      <c r="E2586" s="98"/>
    </row>
    <row r="2587" ht="11.25">
      <c r="E2587" s="98"/>
    </row>
    <row r="2588" ht="11.25">
      <c r="E2588" s="98"/>
    </row>
    <row r="2589" ht="11.25">
      <c r="E2589" s="98"/>
    </row>
    <row r="2590" ht="11.25">
      <c r="E2590" s="98"/>
    </row>
    <row r="2591" ht="11.25">
      <c r="E2591" s="98"/>
    </row>
    <row r="2592" ht="11.25">
      <c r="E2592" s="98"/>
    </row>
    <row r="2593" ht="11.25">
      <c r="E2593" s="98"/>
    </row>
    <row r="2594" ht="11.25">
      <c r="E2594" s="98"/>
    </row>
    <row r="2595" ht="11.25">
      <c r="E2595" s="98"/>
    </row>
    <row r="2596" ht="11.25">
      <c r="E2596" s="98"/>
    </row>
    <row r="2597" ht="11.25">
      <c r="E2597" s="98"/>
    </row>
    <row r="2598" ht="11.25">
      <c r="E2598" s="98"/>
    </row>
    <row r="2599" ht="11.25">
      <c r="E2599" s="98"/>
    </row>
    <row r="2600" ht="11.25">
      <c r="E2600" s="98"/>
    </row>
    <row r="2601" ht="11.25">
      <c r="E2601" s="98"/>
    </row>
    <row r="2602" ht="11.25">
      <c r="E2602" s="98"/>
    </row>
    <row r="2603" ht="11.25">
      <c r="E2603" s="98"/>
    </row>
    <row r="2604" ht="11.25">
      <c r="E2604" s="98"/>
    </row>
    <row r="2605" ht="11.25">
      <c r="E2605" s="98"/>
    </row>
    <row r="2606" ht="11.25">
      <c r="E2606" s="98"/>
    </row>
    <row r="2607" ht="11.25">
      <c r="E2607" s="98"/>
    </row>
    <row r="2608" ht="11.25">
      <c r="E2608" s="98"/>
    </row>
    <row r="2609" ht="11.25">
      <c r="E2609" s="98"/>
    </row>
    <row r="2610" ht="11.25">
      <c r="E2610" s="98"/>
    </row>
    <row r="2611" ht="11.25">
      <c r="E2611" s="98"/>
    </row>
    <row r="2612" ht="11.25">
      <c r="E2612" s="98"/>
    </row>
    <row r="2613" ht="11.25">
      <c r="E2613" s="98"/>
    </row>
    <row r="2614" ht="11.25">
      <c r="E2614" s="98"/>
    </row>
    <row r="2615" ht="11.25">
      <c r="E2615" s="98"/>
    </row>
    <row r="2616" ht="11.25">
      <c r="E2616" s="98"/>
    </row>
    <row r="2617" ht="11.25">
      <c r="E2617" s="98"/>
    </row>
    <row r="2618" ht="11.25">
      <c r="E2618" s="98"/>
    </row>
    <row r="2619" ht="11.25">
      <c r="E2619" s="98"/>
    </row>
    <row r="2620" ht="11.25">
      <c r="E2620" s="98"/>
    </row>
    <row r="2621" ht="11.25">
      <c r="E2621" s="98"/>
    </row>
    <row r="2622" ht="11.25">
      <c r="E2622" s="98"/>
    </row>
    <row r="2623" ht="11.25">
      <c r="E2623" s="98"/>
    </row>
    <row r="2624" ht="11.25">
      <c r="E2624" s="98"/>
    </row>
    <row r="2625" ht="11.25">
      <c r="E2625" s="98"/>
    </row>
    <row r="2626" ht="11.25">
      <c r="E2626" s="98"/>
    </row>
    <row r="2627" ht="11.25">
      <c r="E2627" s="98"/>
    </row>
    <row r="2628" ht="11.25">
      <c r="E2628" s="98"/>
    </row>
    <row r="2629" ht="11.25">
      <c r="E2629" s="98"/>
    </row>
    <row r="2630" ht="11.25">
      <c r="E2630" s="98"/>
    </row>
    <row r="2631" ht="11.25">
      <c r="E2631" s="98"/>
    </row>
    <row r="2632" ht="11.25">
      <c r="E2632" s="98"/>
    </row>
    <row r="2633" ht="11.25">
      <c r="E2633" s="98"/>
    </row>
    <row r="2634" ht="11.25">
      <c r="E2634" s="98"/>
    </row>
    <row r="2635" ht="11.25">
      <c r="E2635" s="98"/>
    </row>
    <row r="2636" ht="11.25">
      <c r="E2636" s="98"/>
    </row>
    <row r="2637" ht="11.25">
      <c r="E2637" s="98"/>
    </row>
    <row r="2638" ht="11.25">
      <c r="E2638" s="98"/>
    </row>
    <row r="2639" ht="11.25">
      <c r="E2639" s="98"/>
    </row>
    <row r="2640" ht="11.25">
      <c r="E2640" s="98"/>
    </row>
    <row r="2641" ht="11.25">
      <c r="E2641" s="98"/>
    </row>
    <row r="2642" ht="11.25">
      <c r="E2642" s="98"/>
    </row>
    <row r="2643" ht="11.25">
      <c r="E2643" s="98"/>
    </row>
    <row r="2644" ht="11.25">
      <c r="E2644" s="98"/>
    </row>
    <row r="2645" ht="11.25">
      <c r="E2645" s="98"/>
    </row>
    <row r="2646" ht="11.25">
      <c r="E2646" s="98"/>
    </row>
    <row r="2647" ht="11.25">
      <c r="E2647" s="98"/>
    </row>
    <row r="2648" ht="11.25">
      <c r="E2648" s="98"/>
    </row>
    <row r="2649" ht="11.25">
      <c r="E2649" s="98"/>
    </row>
    <row r="2650" ht="11.25">
      <c r="E2650" s="98"/>
    </row>
    <row r="2651" ht="11.25">
      <c r="E2651" s="98"/>
    </row>
    <row r="2652" ht="11.25">
      <c r="E2652" s="98"/>
    </row>
    <row r="2653" ht="11.25">
      <c r="E2653" s="98"/>
    </row>
    <row r="2654" ht="11.25">
      <c r="E2654" s="98"/>
    </row>
    <row r="2655" ht="11.25">
      <c r="E2655" s="98"/>
    </row>
    <row r="2656" ht="11.25">
      <c r="E2656" s="98"/>
    </row>
    <row r="2657" ht="11.25">
      <c r="E2657" s="98"/>
    </row>
    <row r="2658" ht="11.25">
      <c r="E2658" s="98"/>
    </row>
    <row r="2659" ht="11.25">
      <c r="E2659" s="98"/>
    </row>
    <row r="2660" ht="11.25">
      <c r="E2660" s="98"/>
    </row>
    <row r="2661" ht="11.25">
      <c r="E2661" s="98"/>
    </row>
    <row r="2662" ht="11.25">
      <c r="E2662" s="98"/>
    </row>
    <row r="2663" ht="11.25">
      <c r="E2663" s="98"/>
    </row>
    <row r="2664" ht="11.25">
      <c r="E2664" s="98"/>
    </row>
    <row r="2665" ht="11.25">
      <c r="E2665" s="98"/>
    </row>
    <row r="2666" ht="11.25">
      <c r="E2666" s="98"/>
    </row>
  </sheetData>
  <mergeCells count="246">
    <mergeCell ref="E654:E655"/>
    <mergeCell ref="F654:F655"/>
    <mergeCell ref="A645:B647"/>
    <mergeCell ref="A649:B652"/>
    <mergeCell ref="E543:E544"/>
    <mergeCell ref="F543:F544"/>
    <mergeCell ref="E599:E600"/>
    <mergeCell ref="F599:F600"/>
    <mergeCell ref="F483:F484"/>
    <mergeCell ref="A452:B470"/>
    <mergeCell ref="A61:B62"/>
    <mergeCell ref="A72:B75"/>
    <mergeCell ref="A77:B90"/>
    <mergeCell ref="C70:D70"/>
    <mergeCell ref="C103:D103"/>
    <mergeCell ref="E173:E174"/>
    <mergeCell ref="C133:D133"/>
    <mergeCell ref="C154:D154"/>
    <mergeCell ref="A631:B633"/>
    <mergeCell ref="A620:B622"/>
    <mergeCell ref="C629:D629"/>
    <mergeCell ref="C627:D627"/>
    <mergeCell ref="C625:D625"/>
    <mergeCell ref="A627:B628"/>
    <mergeCell ref="C622:D622"/>
    <mergeCell ref="C637:D637"/>
    <mergeCell ref="C618:D618"/>
    <mergeCell ref="C65:D65"/>
    <mergeCell ref="C515:D515"/>
    <mergeCell ref="C76:D76"/>
    <mergeCell ref="C91:D91"/>
    <mergeCell ref="C72:D72"/>
    <mergeCell ref="C93:D93"/>
    <mergeCell ref="B328:D328"/>
    <mergeCell ref="C447:D447"/>
    <mergeCell ref="C539:D539"/>
    <mergeCell ref="C518:D518"/>
    <mergeCell ref="C523:D523"/>
    <mergeCell ref="B538:D538"/>
    <mergeCell ref="A524:B527"/>
    <mergeCell ref="C39:D39"/>
    <mergeCell ref="B4:D4"/>
    <mergeCell ref="B63:D63"/>
    <mergeCell ref="A514:B515"/>
    <mergeCell ref="A112:B116"/>
    <mergeCell ref="A230:B230"/>
    <mergeCell ref="A57:B57"/>
    <mergeCell ref="C124:D124"/>
    <mergeCell ref="D118:D119"/>
    <mergeCell ref="C127:D127"/>
    <mergeCell ref="A601:B602"/>
    <mergeCell ref="A603:B603"/>
    <mergeCell ref="E2:E3"/>
    <mergeCell ref="C51:D51"/>
    <mergeCell ref="B50:D50"/>
    <mergeCell ref="A6:B14"/>
    <mergeCell ref="A43:B43"/>
    <mergeCell ref="A2:A3"/>
    <mergeCell ref="A18:B39"/>
    <mergeCell ref="A45:B49"/>
    <mergeCell ref="C615:D615"/>
    <mergeCell ref="A668:B668"/>
    <mergeCell ref="A659:B660"/>
    <mergeCell ref="A663:B666"/>
    <mergeCell ref="C634:D634"/>
    <mergeCell ref="A635:B636"/>
    <mergeCell ref="A616:B617"/>
    <mergeCell ref="A656:B656"/>
    <mergeCell ref="A638:B642"/>
    <mergeCell ref="B643:D643"/>
    <mergeCell ref="D59:D60"/>
    <mergeCell ref="C44:D44"/>
    <mergeCell ref="C71:D71"/>
    <mergeCell ref="C59:C60"/>
    <mergeCell ref="C64:D64"/>
    <mergeCell ref="G5:M5"/>
    <mergeCell ref="G44:M44"/>
    <mergeCell ref="G45:M45"/>
    <mergeCell ref="F118:F119"/>
    <mergeCell ref="F59:F60"/>
    <mergeCell ref="E118:E119"/>
    <mergeCell ref="C131:D131"/>
    <mergeCell ref="C145:D145"/>
    <mergeCell ref="C147:D147"/>
    <mergeCell ref="C149:D149"/>
    <mergeCell ref="C122:D122"/>
    <mergeCell ref="C118:C119"/>
    <mergeCell ref="A69:B70"/>
    <mergeCell ref="A123:B124"/>
    <mergeCell ref="B59:B60"/>
    <mergeCell ref="A59:A60"/>
    <mergeCell ref="A118:A119"/>
    <mergeCell ref="A65:B68"/>
    <mergeCell ref="B118:B119"/>
    <mergeCell ref="C15:D15"/>
    <mergeCell ref="C40:D40"/>
    <mergeCell ref="A41:B41"/>
    <mergeCell ref="C144:D144"/>
    <mergeCell ref="A134:B144"/>
    <mergeCell ref="C141:D141"/>
    <mergeCell ref="C143:D143"/>
    <mergeCell ref="C142:D142"/>
    <mergeCell ref="C138:D138"/>
    <mergeCell ref="C139:D139"/>
    <mergeCell ref="B150:D150"/>
    <mergeCell ref="C112:D112"/>
    <mergeCell ref="B110:D110"/>
    <mergeCell ref="C111:D111"/>
    <mergeCell ref="B148:D148"/>
    <mergeCell ref="A146:B147"/>
    <mergeCell ref="C137:D137"/>
    <mergeCell ref="A126:B129"/>
    <mergeCell ref="C125:D125"/>
    <mergeCell ref="C120:D120"/>
    <mergeCell ref="F2:F3"/>
    <mergeCell ref="B2:B3"/>
    <mergeCell ref="C92:D92"/>
    <mergeCell ref="A93:B109"/>
    <mergeCell ref="C2:C3"/>
    <mergeCell ref="D2:D3"/>
    <mergeCell ref="C42:D42"/>
    <mergeCell ref="E59:E60"/>
    <mergeCell ref="A52:B56"/>
    <mergeCell ref="C5:D5"/>
    <mergeCell ref="C266:D266"/>
    <mergeCell ref="A307:B308"/>
    <mergeCell ref="C316:D316"/>
    <mergeCell ref="C318:D318"/>
    <mergeCell ref="A300:B301"/>
    <mergeCell ref="C299:D299"/>
    <mergeCell ref="C304:D304"/>
    <mergeCell ref="C224:D224"/>
    <mergeCell ref="A236:B239"/>
    <mergeCell ref="A231:B233"/>
    <mergeCell ref="B265:D265"/>
    <mergeCell ref="A225:B226"/>
    <mergeCell ref="C609:D609"/>
    <mergeCell ref="A530:B537"/>
    <mergeCell ref="C595:D595"/>
    <mergeCell ref="A670:B672"/>
    <mergeCell ref="C571:D571"/>
    <mergeCell ref="C573:D573"/>
    <mergeCell ref="B614:D614"/>
    <mergeCell ref="C607:D607"/>
    <mergeCell ref="B606:D606"/>
    <mergeCell ref="A596:B597"/>
    <mergeCell ref="A694:D694"/>
    <mergeCell ref="C677:C678"/>
    <mergeCell ref="D677:D678"/>
    <mergeCell ref="C687:D687"/>
    <mergeCell ref="A688:B693"/>
    <mergeCell ref="C329:D329"/>
    <mergeCell ref="B305:D305"/>
    <mergeCell ref="C326:D326"/>
    <mergeCell ref="B323:D323"/>
    <mergeCell ref="C306:D306"/>
    <mergeCell ref="B319:D319"/>
    <mergeCell ref="C320:D320"/>
    <mergeCell ref="C327:D327"/>
    <mergeCell ref="A155:B159"/>
    <mergeCell ref="A151:B153"/>
    <mergeCell ref="C160:D160"/>
    <mergeCell ref="A198:B199"/>
    <mergeCell ref="A162:B162"/>
    <mergeCell ref="A163:B163"/>
    <mergeCell ref="A175:B176"/>
    <mergeCell ref="A165:B168"/>
    <mergeCell ref="A161:B161"/>
    <mergeCell ref="C195:D195"/>
    <mergeCell ref="A208:B209"/>
    <mergeCell ref="C214:D214"/>
    <mergeCell ref="A303:B304"/>
    <mergeCell ref="B269:D269"/>
    <mergeCell ref="A272:B273"/>
    <mergeCell ref="A215:B218"/>
    <mergeCell ref="A219:B223"/>
    <mergeCell ref="A275:B276"/>
    <mergeCell ref="C277:D277"/>
    <mergeCell ref="A278:B298"/>
    <mergeCell ref="F677:F678"/>
    <mergeCell ref="B673:D673"/>
    <mergeCell ref="C674:D674"/>
    <mergeCell ref="C658:D658"/>
    <mergeCell ref="C667:D667"/>
    <mergeCell ref="A675:B683"/>
    <mergeCell ref="C680:D680"/>
    <mergeCell ref="C564:D564"/>
    <mergeCell ref="C493:D493"/>
    <mergeCell ref="C471:D471"/>
    <mergeCell ref="C449:D449"/>
    <mergeCell ref="B511:D511"/>
    <mergeCell ref="C541:D541"/>
    <mergeCell ref="A519:B522"/>
    <mergeCell ref="C512:D512"/>
    <mergeCell ref="C513:D513"/>
    <mergeCell ref="A472:B476"/>
    <mergeCell ref="A500:B504"/>
    <mergeCell ref="D516:E516"/>
    <mergeCell ref="C450:D450"/>
    <mergeCell ref="C394:D394"/>
    <mergeCell ref="A505:B507"/>
    <mergeCell ref="C497:D497"/>
    <mergeCell ref="A448:B450"/>
    <mergeCell ref="C451:D451"/>
    <mergeCell ref="A498:B499"/>
    <mergeCell ref="A516:B517"/>
    <mergeCell ref="C566:D566"/>
    <mergeCell ref="A1:F1"/>
    <mergeCell ref="E677:E678"/>
    <mergeCell ref="A121:B122"/>
    <mergeCell ref="C140:D140"/>
    <mergeCell ref="A130:B131"/>
    <mergeCell ref="B132:D132"/>
    <mergeCell ref="C135:D135"/>
    <mergeCell ref="C129:D129"/>
    <mergeCell ref="C279:D279"/>
    <mergeCell ref="F173:F174"/>
    <mergeCell ref="D223:E223"/>
    <mergeCell ref="C274:D274"/>
    <mergeCell ref="A267:B268"/>
    <mergeCell ref="B234:D234"/>
    <mergeCell ref="C235:D235"/>
    <mergeCell ref="C270:D270"/>
    <mergeCell ref="C268:D268"/>
    <mergeCell ref="C215:D215"/>
    <mergeCell ref="C213:D213"/>
    <mergeCell ref="C644:D644"/>
    <mergeCell ref="C649:D649"/>
    <mergeCell ref="C669:D669"/>
    <mergeCell ref="C652:D652"/>
    <mergeCell ref="C650:D650"/>
    <mergeCell ref="C651:D651"/>
    <mergeCell ref="E228:E229"/>
    <mergeCell ref="F228:F229"/>
    <mergeCell ref="E310:E311"/>
    <mergeCell ref="F310:F311"/>
    <mergeCell ref="A485:B492"/>
    <mergeCell ref="C301:D301"/>
    <mergeCell ref="E365:E366"/>
    <mergeCell ref="F365:F366"/>
    <mergeCell ref="E424:E425"/>
    <mergeCell ref="F424:F425"/>
    <mergeCell ref="C302:D302"/>
    <mergeCell ref="C324:D324"/>
    <mergeCell ref="A321:B322"/>
    <mergeCell ref="E483:E484"/>
  </mergeCells>
  <printOptions horizontalCentered="1"/>
  <pageMargins left="0.23" right="0.24" top="0.82" bottom="0.5905511811023623" header="0.29" footer="0.3"/>
  <pageSetup blackAndWhite="1" horizontalDpi="600" verticalDpi="600" orientation="portrait" paperSize="9" scale="90" r:id="rId1"/>
  <headerFooter alignWithMargins="0">
    <oddHeader>&amp;RZałącznik Nr &amp;A
do Zarządzenia Wójta Gminy Miłkowice Nr 5/2009 
z dnia 9 lutego 2009 roku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2:G142"/>
  <sheetViews>
    <sheetView showGridLines="0" zoomScale="75" zoomScaleNormal="75" workbookViewId="0" topLeftCell="A67">
      <selection activeCell="J67" sqref="J67"/>
    </sheetView>
  </sheetViews>
  <sheetFormatPr defaultColWidth="9.140625" defaultRowHeight="12.75"/>
  <cols>
    <col min="1" max="1" width="5.8515625" style="3" customWidth="1"/>
    <col min="2" max="2" width="8.140625" style="3" customWidth="1"/>
    <col min="3" max="3" width="5.57421875" style="3" customWidth="1"/>
    <col min="4" max="4" width="43.421875" style="1" customWidth="1"/>
    <col min="5" max="6" width="16.57421875" style="1" customWidth="1"/>
    <col min="7" max="7" width="11.57421875" style="1" bestFit="1" customWidth="1"/>
    <col min="8" max="16384" width="9.140625" style="1" customWidth="1"/>
  </cols>
  <sheetData>
    <row r="1" ht="9" customHeight="1"/>
    <row r="2" spans="1:6" ht="17.25" customHeight="1">
      <c r="A2" s="821" t="s">
        <v>577</v>
      </c>
      <c r="B2" s="821"/>
      <c r="C2" s="821"/>
      <c r="D2" s="821"/>
      <c r="E2" s="821"/>
      <c r="F2" s="821"/>
    </row>
    <row r="3" spans="1:6" ht="35.25" customHeight="1">
      <c r="A3" s="820" t="s">
        <v>158</v>
      </c>
      <c r="B3" s="820"/>
      <c r="C3" s="820"/>
      <c r="D3" s="820"/>
      <c r="E3" s="820"/>
      <c r="F3" s="820"/>
    </row>
    <row r="4" spans="1:6" ht="13.5" customHeight="1" thickBot="1">
      <c r="A4" s="7"/>
      <c r="B4" s="7"/>
      <c r="C4" s="7"/>
      <c r="D4" s="7"/>
      <c r="E4" s="7"/>
      <c r="F4" s="7"/>
    </row>
    <row r="5" spans="1:6" s="8" customFormat="1" ht="22.5" customHeight="1">
      <c r="A5" s="807" t="s">
        <v>12</v>
      </c>
      <c r="B5" s="809" t="s">
        <v>13</v>
      </c>
      <c r="C5" s="809" t="s">
        <v>57</v>
      </c>
      <c r="D5" s="809" t="s">
        <v>74</v>
      </c>
      <c r="E5" s="803" t="s">
        <v>75</v>
      </c>
      <c r="F5" s="803" t="s">
        <v>76</v>
      </c>
    </row>
    <row r="6" spans="1:6" s="8" customFormat="1" ht="15" customHeight="1" thickBot="1">
      <c r="A6" s="808"/>
      <c r="B6" s="804"/>
      <c r="C6" s="804"/>
      <c r="D6" s="804"/>
      <c r="E6" s="804"/>
      <c r="F6" s="804"/>
    </row>
    <row r="7" spans="1:6" s="9" customFormat="1" ht="7.5" customHeight="1" thickBo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</row>
    <row r="8" spans="1:6" s="10" customFormat="1" ht="25.5" customHeight="1" thickBot="1">
      <c r="A8" s="65">
        <v>750</v>
      </c>
      <c r="B8" s="815" t="s">
        <v>28</v>
      </c>
      <c r="C8" s="816"/>
      <c r="D8" s="817"/>
      <c r="E8" s="66">
        <f>E9</f>
        <v>69122</v>
      </c>
      <c r="F8" s="66">
        <f>F9</f>
        <v>69122</v>
      </c>
    </row>
    <row r="9" spans="1:6" s="11" customFormat="1" ht="24.75" customHeight="1">
      <c r="A9" s="26"/>
      <c r="B9" s="67">
        <v>75011</v>
      </c>
      <c r="C9" s="818" t="s">
        <v>29</v>
      </c>
      <c r="D9" s="819"/>
      <c r="E9" s="68">
        <f>SUM(E10:E10)</f>
        <v>69122</v>
      </c>
      <c r="F9" s="68">
        <f>SUM(F11:F13)</f>
        <v>69122</v>
      </c>
    </row>
    <row r="10" spans="1:6" ht="51">
      <c r="A10" s="20"/>
      <c r="B10" s="46"/>
      <c r="C10" s="38" t="s">
        <v>64</v>
      </c>
      <c r="D10" s="61" t="s">
        <v>65</v>
      </c>
      <c r="E10" s="23">
        <v>69122</v>
      </c>
      <c r="F10" s="49"/>
    </row>
    <row r="11" spans="1:6" ht="16.5" customHeight="1">
      <c r="A11" s="12"/>
      <c r="B11" s="13"/>
      <c r="C11" s="14" t="s">
        <v>77</v>
      </c>
      <c r="D11" s="15" t="s">
        <v>85</v>
      </c>
      <c r="E11" s="16"/>
      <c r="F11" s="16">
        <v>58802</v>
      </c>
    </row>
    <row r="12" spans="1:6" ht="16.5" customHeight="1">
      <c r="A12" s="12"/>
      <c r="B12" s="13"/>
      <c r="C12" s="14" t="s">
        <v>79</v>
      </c>
      <c r="D12" s="15" t="s">
        <v>87</v>
      </c>
      <c r="E12" s="16"/>
      <c r="F12" s="16">
        <v>8879</v>
      </c>
    </row>
    <row r="13" spans="1:6" ht="16.5" customHeight="1" thickBot="1">
      <c r="A13" s="12"/>
      <c r="B13" s="13"/>
      <c r="C13" s="24" t="s">
        <v>80</v>
      </c>
      <c r="D13" s="15" t="s">
        <v>88</v>
      </c>
      <c r="E13" s="16"/>
      <c r="F13" s="16">
        <v>1441</v>
      </c>
    </row>
    <row r="14" spans="1:6" s="10" customFormat="1" ht="60" customHeight="1" thickBot="1">
      <c r="A14" s="65">
        <v>751</v>
      </c>
      <c r="B14" s="812" t="s">
        <v>31</v>
      </c>
      <c r="C14" s="813"/>
      <c r="D14" s="814"/>
      <c r="E14" s="66">
        <f>E15</f>
        <v>1000</v>
      </c>
      <c r="F14" s="66">
        <f>F15</f>
        <v>1000</v>
      </c>
    </row>
    <row r="15" spans="1:6" s="11" customFormat="1" ht="37.5" customHeight="1">
      <c r="A15" s="26"/>
      <c r="B15" s="67">
        <v>75101</v>
      </c>
      <c r="C15" s="810" t="s">
        <v>68</v>
      </c>
      <c r="D15" s="811"/>
      <c r="E15" s="68">
        <f>E16</f>
        <v>1000</v>
      </c>
      <c r="F15" s="68">
        <f>SUM(F17:F19)</f>
        <v>1000</v>
      </c>
    </row>
    <row r="16" spans="1:6" ht="51">
      <c r="A16" s="20"/>
      <c r="B16" s="46"/>
      <c r="C16" s="38" t="s">
        <v>64</v>
      </c>
      <c r="D16" s="47" t="s">
        <v>65</v>
      </c>
      <c r="E16" s="23">
        <v>1000</v>
      </c>
      <c r="F16" s="49"/>
    </row>
    <row r="17" spans="1:6" ht="17.25" customHeight="1">
      <c r="A17" s="12"/>
      <c r="B17" s="13"/>
      <c r="C17" s="14" t="s">
        <v>79</v>
      </c>
      <c r="D17" s="15" t="s">
        <v>87</v>
      </c>
      <c r="E17" s="16"/>
      <c r="F17" s="16">
        <v>128</v>
      </c>
    </row>
    <row r="18" spans="1:6" ht="17.25" customHeight="1">
      <c r="A18" s="12"/>
      <c r="B18" s="13"/>
      <c r="C18" s="14" t="s">
        <v>80</v>
      </c>
      <c r="D18" s="15" t="s">
        <v>88</v>
      </c>
      <c r="E18" s="16"/>
      <c r="F18" s="16">
        <v>21</v>
      </c>
    </row>
    <row r="19" spans="1:6" ht="17.25" customHeight="1" thickBot="1">
      <c r="A19" s="12"/>
      <c r="B19" s="13"/>
      <c r="C19" s="24" t="s">
        <v>81</v>
      </c>
      <c r="D19" s="15" t="s">
        <v>89</v>
      </c>
      <c r="E19" s="16"/>
      <c r="F19" s="16">
        <v>851</v>
      </c>
    </row>
    <row r="20" spans="1:6" s="10" customFormat="1" ht="23.25" customHeight="1" hidden="1" thickBot="1">
      <c r="A20" s="71">
        <v>752</v>
      </c>
      <c r="B20" s="812" t="s">
        <v>33</v>
      </c>
      <c r="C20" s="813"/>
      <c r="D20" s="814"/>
      <c r="E20" s="66">
        <f>E21</f>
        <v>0</v>
      </c>
      <c r="F20" s="66">
        <f>F21</f>
        <v>0</v>
      </c>
    </row>
    <row r="21" spans="1:6" s="11" customFormat="1" ht="23.25" customHeight="1" hidden="1">
      <c r="A21" s="25"/>
      <c r="B21" s="67">
        <v>75212</v>
      </c>
      <c r="C21" s="810" t="s">
        <v>34</v>
      </c>
      <c r="D21" s="811"/>
      <c r="E21" s="68">
        <f>SUM(E22:E26)-E24</f>
        <v>0</v>
      </c>
      <c r="F21" s="68">
        <f>SUM(F22:F26)-F24</f>
        <v>0</v>
      </c>
    </row>
    <row r="22" spans="1:6" ht="51" hidden="1">
      <c r="A22" s="27"/>
      <c r="B22" s="56"/>
      <c r="C22" s="42" t="s">
        <v>64</v>
      </c>
      <c r="D22" s="43" t="s">
        <v>65</v>
      </c>
      <c r="E22" s="44"/>
      <c r="F22" s="44"/>
    </row>
    <row r="23" spans="1:6" ht="8.25" customHeight="1" hidden="1">
      <c r="A23" s="32"/>
      <c r="B23" s="33"/>
      <c r="C23" s="34"/>
      <c r="D23" s="35"/>
      <c r="E23" s="36"/>
      <c r="F23" s="36"/>
    </row>
    <row r="24" spans="1:6" s="9" customFormat="1" ht="7.5" customHeight="1" hidden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</row>
    <row r="25" spans="1:6" ht="38.25" hidden="1">
      <c r="A25" s="40"/>
      <c r="B25" s="41"/>
      <c r="C25" s="42" t="s">
        <v>60</v>
      </c>
      <c r="D25" s="43" t="s">
        <v>61</v>
      </c>
      <c r="E25" s="44"/>
      <c r="F25" s="44"/>
    </row>
    <row r="26" spans="1:6" ht="16.5" customHeight="1" hidden="1" thickBot="1">
      <c r="A26" s="48"/>
      <c r="B26" s="52"/>
      <c r="C26" s="59" t="s">
        <v>82</v>
      </c>
      <c r="D26" s="22" t="s">
        <v>90</v>
      </c>
      <c r="E26" s="49"/>
      <c r="F26" s="49"/>
    </row>
    <row r="27" spans="1:6" s="10" customFormat="1" ht="36" customHeight="1" thickBot="1">
      <c r="A27" s="71">
        <v>754</v>
      </c>
      <c r="B27" s="812" t="s">
        <v>35</v>
      </c>
      <c r="C27" s="813"/>
      <c r="D27" s="814"/>
      <c r="E27" s="66">
        <f>E42</f>
        <v>1000</v>
      </c>
      <c r="F27" s="66">
        <f>F42+F28+F30+F48</f>
        <v>1000</v>
      </c>
    </row>
    <row r="28" spans="1:6" s="11" customFormat="1" ht="21" customHeight="1" hidden="1">
      <c r="A28" s="25"/>
      <c r="B28" s="67">
        <v>75403</v>
      </c>
      <c r="C28" s="67"/>
      <c r="D28" s="76" t="s">
        <v>36</v>
      </c>
      <c r="E28" s="68">
        <f>E29</f>
        <v>0</v>
      </c>
      <c r="F28" s="68">
        <f>F29</f>
        <v>0</v>
      </c>
    </row>
    <row r="29" spans="1:6" ht="21.75" customHeight="1" hidden="1">
      <c r="A29" s="20"/>
      <c r="B29" s="57"/>
      <c r="C29" s="59" t="s">
        <v>82</v>
      </c>
      <c r="D29" s="61" t="s">
        <v>90</v>
      </c>
      <c r="E29" s="49"/>
      <c r="F29" s="49"/>
    </row>
    <row r="30" spans="1:6" s="11" customFormat="1" ht="21" customHeight="1" hidden="1">
      <c r="A30" s="25"/>
      <c r="B30" s="51">
        <v>75412</v>
      </c>
      <c r="C30" s="51"/>
      <c r="D30" s="77" t="s">
        <v>37</v>
      </c>
      <c r="E30" s="70">
        <v>0</v>
      </c>
      <c r="F30" s="70">
        <f>SUM(F31:F41)</f>
        <v>0</v>
      </c>
    </row>
    <row r="31" spans="1:6" ht="16.5" customHeight="1" hidden="1">
      <c r="A31" s="12"/>
      <c r="B31" s="58"/>
      <c r="C31" s="38" t="s">
        <v>106</v>
      </c>
      <c r="D31" s="60" t="s">
        <v>107</v>
      </c>
      <c r="E31" s="49"/>
      <c r="F31" s="49"/>
    </row>
    <row r="32" spans="1:6" ht="16.5" customHeight="1" hidden="1">
      <c r="A32" s="12"/>
      <c r="B32" s="13"/>
      <c r="C32" s="14" t="s">
        <v>79</v>
      </c>
      <c r="D32" s="15" t="s">
        <v>87</v>
      </c>
      <c r="E32" s="16"/>
      <c r="F32" s="16"/>
    </row>
    <row r="33" spans="1:6" ht="16.5" customHeight="1" hidden="1">
      <c r="A33" s="12"/>
      <c r="B33" s="13"/>
      <c r="C33" s="14" t="s">
        <v>81</v>
      </c>
      <c r="D33" s="15" t="s">
        <v>89</v>
      </c>
      <c r="E33" s="16"/>
      <c r="F33" s="16"/>
    </row>
    <row r="34" spans="1:6" ht="16.5" customHeight="1" hidden="1">
      <c r="A34" s="12"/>
      <c r="B34" s="13"/>
      <c r="C34" s="14" t="s">
        <v>82</v>
      </c>
      <c r="D34" s="15" t="s">
        <v>90</v>
      </c>
      <c r="E34" s="16"/>
      <c r="F34" s="16"/>
    </row>
    <row r="35" spans="1:6" ht="16.5" customHeight="1" hidden="1">
      <c r="A35" s="12"/>
      <c r="B35" s="13"/>
      <c r="C35" s="14" t="s">
        <v>108</v>
      </c>
      <c r="D35" s="15" t="s">
        <v>109</v>
      </c>
      <c r="E35" s="16"/>
      <c r="F35" s="16"/>
    </row>
    <row r="36" spans="1:6" ht="16.5" customHeight="1" hidden="1">
      <c r="A36" s="12"/>
      <c r="B36" s="13"/>
      <c r="C36" s="14" t="s">
        <v>98</v>
      </c>
      <c r="D36" s="15" t="s">
        <v>100</v>
      </c>
      <c r="E36" s="16"/>
      <c r="F36" s="16"/>
    </row>
    <row r="37" spans="1:6" ht="16.5" customHeight="1" hidden="1">
      <c r="A37" s="12"/>
      <c r="B37" s="13"/>
      <c r="C37" s="14" t="s">
        <v>103</v>
      </c>
      <c r="D37" s="15" t="s">
        <v>104</v>
      </c>
      <c r="E37" s="16"/>
      <c r="F37" s="16"/>
    </row>
    <row r="38" spans="1:6" ht="16.5" customHeight="1" hidden="1">
      <c r="A38" s="12"/>
      <c r="B38" s="13"/>
      <c r="C38" s="14" t="s">
        <v>83</v>
      </c>
      <c r="D38" s="15" t="s">
        <v>91</v>
      </c>
      <c r="E38" s="16"/>
      <c r="F38" s="16"/>
    </row>
    <row r="39" spans="1:6" ht="16.5" customHeight="1" hidden="1">
      <c r="A39" s="12"/>
      <c r="B39" s="13"/>
      <c r="C39" s="14" t="s">
        <v>110</v>
      </c>
      <c r="D39" s="15" t="s">
        <v>111</v>
      </c>
      <c r="E39" s="16"/>
      <c r="F39" s="16"/>
    </row>
    <row r="40" spans="1:6" ht="16.5" customHeight="1" hidden="1">
      <c r="A40" s="12"/>
      <c r="B40" s="13"/>
      <c r="C40" s="14" t="s">
        <v>101</v>
      </c>
      <c r="D40" s="15" t="s">
        <v>102</v>
      </c>
      <c r="E40" s="16"/>
      <c r="F40" s="16"/>
    </row>
    <row r="41" spans="1:6" ht="25.5" hidden="1">
      <c r="A41" s="20"/>
      <c r="B41" s="13"/>
      <c r="C41" s="24" t="s">
        <v>120</v>
      </c>
      <c r="D41" s="18" t="s">
        <v>125</v>
      </c>
      <c r="E41" s="16"/>
      <c r="F41" s="16"/>
    </row>
    <row r="42" spans="1:6" s="11" customFormat="1" ht="21" customHeight="1">
      <c r="A42" s="45"/>
      <c r="B42" s="51">
        <v>75414</v>
      </c>
      <c r="C42" s="805" t="s">
        <v>38</v>
      </c>
      <c r="D42" s="806"/>
      <c r="E42" s="70">
        <f>E43</f>
        <v>1000</v>
      </c>
      <c r="F42" s="70">
        <f>SUM(F44:F47)</f>
        <v>1000</v>
      </c>
    </row>
    <row r="43" spans="1:6" ht="51">
      <c r="A43" s="20"/>
      <c r="B43" s="46"/>
      <c r="C43" s="38" t="s">
        <v>64</v>
      </c>
      <c r="D43" s="47" t="s">
        <v>65</v>
      </c>
      <c r="E43" s="23">
        <v>1000</v>
      </c>
      <c r="F43" s="49"/>
    </row>
    <row r="44" spans="1:6" ht="19.5" customHeight="1" thickBot="1">
      <c r="A44" s="27"/>
      <c r="B44" s="50"/>
      <c r="C44" s="29" t="s">
        <v>82</v>
      </c>
      <c r="D44" s="30" t="s">
        <v>90</v>
      </c>
      <c r="E44" s="31"/>
      <c r="F44" s="31">
        <v>1000</v>
      </c>
    </row>
    <row r="45" spans="1:6" ht="19.5" customHeight="1" hidden="1">
      <c r="A45" s="412"/>
      <c r="B45" s="46"/>
      <c r="C45" s="38" t="s">
        <v>83</v>
      </c>
      <c r="D45" s="47" t="s">
        <v>91</v>
      </c>
      <c r="E45" s="23"/>
      <c r="F45" s="49"/>
    </row>
    <row r="46" spans="1:6" ht="25.5" hidden="1">
      <c r="A46" s="20"/>
      <c r="B46" s="21"/>
      <c r="C46" s="14" t="s">
        <v>117</v>
      </c>
      <c r="D46" s="22" t="s">
        <v>122</v>
      </c>
      <c r="E46" s="19"/>
      <c r="F46" s="16"/>
    </row>
    <row r="47" spans="1:6" ht="25.5" hidden="1">
      <c r="A47" s="20"/>
      <c r="B47" s="17"/>
      <c r="C47" s="24" t="s">
        <v>118</v>
      </c>
      <c r="D47" s="18" t="s">
        <v>123</v>
      </c>
      <c r="E47" s="16"/>
      <c r="F47" s="16"/>
    </row>
    <row r="48" spans="1:6" s="11" customFormat="1" ht="21" customHeight="1" hidden="1">
      <c r="A48" s="25"/>
      <c r="B48" s="51">
        <v>75495</v>
      </c>
      <c r="C48" s="51"/>
      <c r="D48" s="77" t="s">
        <v>26</v>
      </c>
      <c r="E48" s="70">
        <f>E49</f>
        <v>0</v>
      </c>
      <c r="F48" s="70">
        <f>F49</f>
        <v>0</v>
      </c>
    </row>
    <row r="49" spans="1:6" ht="19.5" customHeight="1" hidden="1" thickBot="1">
      <c r="A49" s="12"/>
      <c r="B49" s="57"/>
      <c r="C49" s="59" t="s">
        <v>82</v>
      </c>
      <c r="D49" s="61" t="s">
        <v>90</v>
      </c>
      <c r="E49" s="49"/>
      <c r="F49" s="49"/>
    </row>
    <row r="50" spans="1:6" s="10" customFormat="1" ht="19.5" customHeight="1" thickBot="1">
      <c r="A50" s="71">
        <v>852</v>
      </c>
      <c r="B50" s="815" t="s">
        <v>45</v>
      </c>
      <c r="C50" s="816"/>
      <c r="D50" s="817"/>
      <c r="E50" s="66">
        <f>E51+E53+E74+E77+E81+E83+E103+E105</f>
        <v>1932000</v>
      </c>
      <c r="F50" s="66">
        <f>F51+F53+F74+F77+F81+F83+F103+F105</f>
        <v>1932000</v>
      </c>
    </row>
    <row r="51" spans="1:7" s="11" customFormat="1" ht="21.75" customHeight="1" hidden="1">
      <c r="A51" s="26"/>
      <c r="B51" s="72">
        <v>85202</v>
      </c>
      <c r="C51" s="74"/>
      <c r="D51" s="78" t="s">
        <v>142</v>
      </c>
      <c r="E51" s="73">
        <f>E52</f>
        <v>0</v>
      </c>
      <c r="F51" s="73">
        <f>F52</f>
        <v>0</v>
      </c>
      <c r="G51" s="63"/>
    </row>
    <row r="52" spans="1:6" ht="42.75" customHeight="1" hidden="1">
      <c r="A52" s="20"/>
      <c r="B52" s="57"/>
      <c r="C52" s="59" t="s">
        <v>143</v>
      </c>
      <c r="D52" s="61" t="s">
        <v>144</v>
      </c>
      <c r="E52" s="49"/>
      <c r="F52" s="49"/>
    </row>
    <row r="53" spans="1:6" s="11" customFormat="1" ht="45.75" customHeight="1">
      <c r="A53" s="26"/>
      <c r="B53" s="51">
        <v>85212</v>
      </c>
      <c r="C53" s="805" t="s">
        <v>46</v>
      </c>
      <c r="D53" s="806"/>
      <c r="E53" s="70">
        <f>SUM(E54:E57)-E56</f>
        <v>1737000</v>
      </c>
      <c r="F53" s="70">
        <f>SUM(F62:F73)</f>
        <v>1737000</v>
      </c>
    </row>
    <row r="54" spans="1:6" ht="51">
      <c r="A54" s="27"/>
      <c r="B54" s="56"/>
      <c r="C54" s="42" t="s">
        <v>64</v>
      </c>
      <c r="D54" s="43" t="s">
        <v>65</v>
      </c>
      <c r="E54" s="44">
        <v>1737000</v>
      </c>
      <c r="F54" s="44"/>
    </row>
    <row r="55" spans="1:6" ht="8.25" customHeight="1" hidden="1">
      <c r="A55" s="32"/>
      <c r="B55" s="33"/>
      <c r="C55" s="34"/>
      <c r="D55" s="35"/>
      <c r="E55" s="36"/>
      <c r="F55" s="36"/>
    </row>
    <row r="56" spans="1:6" s="9" customFormat="1" ht="7.5" customHeight="1" hidden="1">
      <c r="A56" s="37">
        <v>1</v>
      </c>
      <c r="B56" s="37">
        <v>2</v>
      </c>
      <c r="C56" s="37">
        <v>3</v>
      </c>
      <c r="D56" s="37">
        <v>4</v>
      </c>
      <c r="E56" s="37">
        <v>5</v>
      </c>
      <c r="F56" s="37">
        <v>6</v>
      </c>
    </row>
    <row r="57" spans="1:6" ht="51" hidden="1">
      <c r="A57" s="20"/>
      <c r="B57" s="21"/>
      <c r="C57" s="14" t="s">
        <v>66</v>
      </c>
      <c r="D57" s="22" t="s">
        <v>67</v>
      </c>
      <c r="E57" s="19"/>
      <c r="F57" s="16"/>
    </row>
    <row r="58" spans="1:6" ht="36" customHeight="1" thickBot="1">
      <c r="A58" s="7"/>
      <c r="B58" s="7"/>
      <c r="C58" s="7"/>
      <c r="D58" s="7"/>
      <c r="E58" s="7"/>
      <c r="F58" s="7"/>
    </row>
    <row r="59" spans="1:6" s="8" customFormat="1" ht="22.5" customHeight="1">
      <c r="A59" s="807" t="s">
        <v>12</v>
      </c>
      <c r="B59" s="809" t="s">
        <v>13</v>
      </c>
      <c r="C59" s="809" t="s">
        <v>57</v>
      </c>
      <c r="D59" s="809" t="s">
        <v>74</v>
      </c>
      <c r="E59" s="803" t="s">
        <v>75</v>
      </c>
      <c r="F59" s="803" t="s">
        <v>76</v>
      </c>
    </row>
    <row r="60" spans="1:6" s="8" customFormat="1" ht="15" customHeight="1" thickBot="1">
      <c r="A60" s="808"/>
      <c r="B60" s="804"/>
      <c r="C60" s="804"/>
      <c r="D60" s="804"/>
      <c r="E60" s="804"/>
      <c r="F60" s="804"/>
    </row>
    <row r="61" spans="1:6" s="9" customFormat="1" ht="7.5" customHeight="1">
      <c r="A61" s="64">
        <v>1</v>
      </c>
      <c r="B61" s="64">
        <v>2</v>
      </c>
      <c r="C61" s="64">
        <v>3</v>
      </c>
      <c r="D61" s="64">
        <v>4</v>
      </c>
      <c r="E61" s="64">
        <v>5</v>
      </c>
      <c r="F61" s="64">
        <v>6</v>
      </c>
    </row>
    <row r="62" spans="1:6" ht="16.5" customHeight="1">
      <c r="A62" s="12"/>
      <c r="B62" s="13"/>
      <c r="C62" s="14" t="s">
        <v>145</v>
      </c>
      <c r="D62" s="15" t="s">
        <v>146</v>
      </c>
      <c r="E62" s="16"/>
      <c r="F62" s="16">
        <v>1672890</v>
      </c>
    </row>
    <row r="63" spans="1:6" ht="16.5" customHeight="1">
      <c r="A63" s="12"/>
      <c r="B63" s="13"/>
      <c r="C63" s="14" t="s">
        <v>77</v>
      </c>
      <c r="D63" s="15" t="s">
        <v>85</v>
      </c>
      <c r="E63" s="16"/>
      <c r="F63" s="16">
        <v>33155</v>
      </c>
    </row>
    <row r="64" spans="1:6" ht="16.5" customHeight="1">
      <c r="A64" s="12"/>
      <c r="B64" s="13"/>
      <c r="C64" s="14" t="s">
        <v>78</v>
      </c>
      <c r="D64" s="15" t="s">
        <v>86</v>
      </c>
      <c r="E64" s="16"/>
      <c r="F64" s="16">
        <v>2500</v>
      </c>
    </row>
    <row r="65" spans="1:6" ht="16.5" customHeight="1">
      <c r="A65" s="12"/>
      <c r="B65" s="13"/>
      <c r="C65" s="14" t="s">
        <v>79</v>
      </c>
      <c r="D65" s="15" t="s">
        <v>87</v>
      </c>
      <c r="E65" s="16"/>
      <c r="F65" s="16">
        <v>17609</v>
      </c>
    </row>
    <row r="66" spans="1:7" ht="16.5" customHeight="1">
      <c r="A66" s="12"/>
      <c r="B66" s="13"/>
      <c r="C66" s="14" t="s">
        <v>80</v>
      </c>
      <c r="D66" s="15" t="s">
        <v>88</v>
      </c>
      <c r="E66" s="16"/>
      <c r="F66" s="16">
        <v>874</v>
      </c>
      <c r="G66" s="62"/>
    </row>
    <row r="67" spans="1:6" ht="16.5" customHeight="1">
      <c r="A67" s="12"/>
      <c r="B67" s="13"/>
      <c r="C67" s="14" t="s">
        <v>82</v>
      </c>
      <c r="D67" s="15" t="s">
        <v>90</v>
      </c>
      <c r="E67" s="16"/>
      <c r="F67" s="16">
        <v>1300</v>
      </c>
    </row>
    <row r="68" spans="1:6" ht="16.5" customHeight="1">
      <c r="A68" s="12"/>
      <c r="B68" s="13"/>
      <c r="C68" s="14" t="s">
        <v>83</v>
      </c>
      <c r="D68" s="15" t="s">
        <v>91</v>
      </c>
      <c r="E68" s="16"/>
      <c r="F68" s="16">
        <v>3773</v>
      </c>
    </row>
    <row r="69" spans="1:6" ht="25.5">
      <c r="A69" s="12"/>
      <c r="B69" s="13"/>
      <c r="C69" s="14" t="s">
        <v>117</v>
      </c>
      <c r="D69" s="18" t="s">
        <v>122</v>
      </c>
      <c r="E69" s="16"/>
      <c r="F69" s="16">
        <v>719</v>
      </c>
    </row>
    <row r="70" spans="1:6" ht="16.5" customHeight="1">
      <c r="A70" s="12"/>
      <c r="B70" s="13"/>
      <c r="C70" s="14" t="s">
        <v>84</v>
      </c>
      <c r="D70" s="15" t="s">
        <v>92</v>
      </c>
      <c r="E70" s="16"/>
      <c r="F70" s="16">
        <v>1440</v>
      </c>
    </row>
    <row r="71" spans="1:6" ht="25.5">
      <c r="A71" s="12"/>
      <c r="B71" s="13"/>
      <c r="C71" s="14" t="s">
        <v>303</v>
      </c>
      <c r="D71" s="18" t="s">
        <v>246</v>
      </c>
      <c r="E71" s="16"/>
      <c r="F71" s="16">
        <v>700</v>
      </c>
    </row>
    <row r="72" spans="1:6" ht="25.5">
      <c r="A72" s="12"/>
      <c r="B72" s="13"/>
      <c r="C72" s="14" t="s">
        <v>118</v>
      </c>
      <c r="D72" s="18" t="s">
        <v>123</v>
      </c>
      <c r="E72" s="16"/>
      <c r="F72" s="16">
        <v>740</v>
      </c>
    </row>
    <row r="73" spans="1:6" ht="25.5">
      <c r="A73" s="12"/>
      <c r="B73" s="13"/>
      <c r="C73" s="24" t="s">
        <v>119</v>
      </c>
      <c r="D73" s="18" t="s">
        <v>124</v>
      </c>
      <c r="E73" s="16"/>
      <c r="F73" s="16">
        <v>1300</v>
      </c>
    </row>
    <row r="74" spans="1:6" s="11" customFormat="1" ht="45" customHeight="1">
      <c r="A74" s="39"/>
      <c r="B74" s="51">
        <v>85213</v>
      </c>
      <c r="C74" s="805" t="s">
        <v>47</v>
      </c>
      <c r="D74" s="806"/>
      <c r="E74" s="70">
        <f>E75</f>
        <v>17000</v>
      </c>
      <c r="F74" s="70">
        <f>F76</f>
        <v>17000</v>
      </c>
    </row>
    <row r="75" spans="1:6" ht="51">
      <c r="A75" s="20"/>
      <c r="B75" s="46"/>
      <c r="C75" s="38" t="s">
        <v>64</v>
      </c>
      <c r="D75" s="47" t="s">
        <v>65</v>
      </c>
      <c r="E75" s="23">
        <v>17000</v>
      </c>
      <c r="F75" s="23"/>
    </row>
    <row r="76" spans="1:6" ht="16.5" customHeight="1">
      <c r="A76" s="48"/>
      <c r="B76" s="58"/>
      <c r="C76" s="59" t="s">
        <v>147</v>
      </c>
      <c r="D76" s="60" t="s">
        <v>148</v>
      </c>
      <c r="E76" s="49"/>
      <c r="F76" s="49">
        <v>17000</v>
      </c>
    </row>
    <row r="77" spans="1:6" s="11" customFormat="1" ht="31.5" customHeight="1">
      <c r="A77" s="45"/>
      <c r="B77" s="51">
        <v>85214</v>
      </c>
      <c r="C77" s="805" t="s">
        <v>48</v>
      </c>
      <c r="D77" s="806"/>
      <c r="E77" s="70">
        <f>SUM(E78:E79)</f>
        <v>178000</v>
      </c>
      <c r="F77" s="70">
        <f>SUM(F80)</f>
        <v>178000</v>
      </c>
    </row>
    <row r="78" spans="1:6" ht="51">
      <c r="A78" s="20"/>
      <c r="B78" s="46"/>
      <c r="C78" s="38" t="s">
        <v>64</v>
      </c>
      <c r="D78" s="47" t="s">
        <v>65</v>
      </c>
      <c r="E78" s="23">
        <v>178000</v>
      </c>
      <c r="F78" s="49"/>
    </row>
    <row r="79" spans="1:6" ht="25.5" hidden="1">
      <c r="A79" s="20"/>
      <c r="B79" s="21"/>
      <c r="C79" s="14" t="s">
        <v>69</v>
      </c>
      <c r="D79" s="22" t="s">
        <v>70</v>
      </c>
      <c r="E79" s="19"/>
      <c r="F79" s="16"/>
    </row>
    <row r="80" spans="1:6" ht="19.5" customHeight="1" thickBot="1">
      <c r="A80" s="12"/>
      <c r="B80" s="13"/>
      <c r="C80" s="24" t="s">
        <v>145</v>
      </c>
      <c r="D80" s="15" t="s">
        <v>146</v>
      </c>
      <c r="E80" s="16"/>
      <c r="F80" s="16">
        <v>178000</v>
      </c>
    </row>
    <row r="81" spans="1:6" s="11" customFormat="1" ht="19.5" customHeight="1" hidden="1">
      <c r="A81" s="45"/>
      <c r="B81" s="51">
        <v>85215</v>
      </c>
      <c r="C81" s="69"/>
      <c r="D81" s="77" t="s">
        <v>149</v>
      </c>
      <c r="E81" s="70">
        <f>E82</f>
        <v>0</v>
      </c>
      <c r="F81" s="70">
        <f>F82</f>
        <v>0</v>
      </c>
    </row>
    <row r="82" spans="1:6" ht="19.5" customHeight="1" hidden="1">
      <c r="A82" s="12"/>
      <c r="B82" s="58"/>
      <c r="C82" s="59" t="s">
        <v>145</v>
      </c>
      <c r="D82" s="60" t="s">
        <v>146</v>
      </c>
      <c r="E82" s="49"/>
      <c r="F82" s="49"/>
    </row>
    <row r="83" spans="1:6" s="11" customFormat="1" ht="19.5" customHeight="1" hidden="1">
      <c r="A83" s="39"/>
      <c r="B83" s="51">
        <v>85219</v>
      </c>
      <c r="C83" s="69"/>
      <c r="D83" s="51" t="s">
        <v>49</v>
      </c>
      <c r="E83" s="70">
        <f>E84</f>
        <v>0</v>
      </c>
      <c r="F83" s="70">
        <f>SUM(F85:F102)-F93</f>
        <v>0</v>
      </c>
    </row>
    <row r="84" spans="1:6" ht="25.5" hidden="1">
      <c r="A84" s="20"/>
      <c r="B84" s="46"/>
      <c r="C84" s="38" t="s">
        <v>69</v>
      </c>
      <c r="D84" s="47" t="s">
        <v>70</v>
      </c>
      <c r="E84" s="23"/>
      <c r="F84" s="49"/>
    </row>
    <row r="85" spans="1:6" ht="17.25" customHeight="1" hidden="1">
      <c r="A85" s="12"/>
      <c r="B85" s="13"/>
      <c r="C85" s="14" t="s">
        <v>77</v>
      </c>
      <c r="D85" s="15" t="s">
        <v>85</v>
      </c>
      <c r="E85" s="16"/>
      <c r="F85" s="16"/>
    </row>
    <row r="86" spans="1:6" ht="17.25" customHeight="1" hidden="1">
      <c r="A86" s="12"/>
      <c r="B86" s="13"/>
      <c r="C86" s="14" t="s">
        <v>78</v>
      </c>
      <c r="D86" s="15" t="s">
        <v>86</v>
      </c>
      <c r="E86" s="16"/>
      <c r="F86" s="16"/>
    </row>
    <row r="87" spans="1:6" ht="17.25" customHeight="1" hidden="1">
      <c r="A87" s="12"/>
      <c r="B87" s="13"/>
      <c r="C87" s="14" t="s">
        <v>79</v>
      </c>
      <c r="D87" s="15" t="s">
        <v>87</v>
      </c>
      <c r="E87" s="16"/>
      <c r="F87" s="16"/>
    </row>
    <row r="88" spans="1:7" ht="17.25" customHeight="1" hidden="1">
      <c r="A88" s="12"/>
      <c r="B88" s="13"/>
      <c r="C88" s="14" t="s">
        <v>80</v>
      </c>
      <c r="D88" s="15" t="s">
        <v>88</v>
      </c>
      <c r="E88" s="16"/>
      <c r="F88" s="16"/>
      <c r="G88" s="62"/>
    </row>
    <row r="89" spans="1:6" ht="17.25" customHeight="1" hidden="1">
      <c r="A89" s="12"/>
      <c r="B89" s="13"/>
      <c r="C89" s="14" t="s">
        <v>82</v>
      </c>
      <c r="D89" s="15" t="s">
        <v>90</v>
      </c>
      <c r="E89" s="16"/>
      <c r="F89" s="16"/>
    </row>
    <row r="90" spans="1:6" ht="17.25" customHeight="1" hidden="1">
      <c r="A90" s="12"/>
      <c r="B90" s="13"/>
      <c r="C90" s="14" t="s">
        <v>98</v>
      </c>
      <c r="D90" s="15" t="s">
        <v>100</v>
      </c>
      <c r="E90" s="16"/>
      <c r="F90" s="16"/>
    </row>
    <row r="91" spans="1:6" ht="17.25" customHeight="1" hidden="1">
      <c r="A91" s="27"/>
      <c r="B91" s="28"/>
      <c r="C91" s="29" t="s">
        <v>113</v>
      </c>
      <c r="D91" s="75" t="s">
        <v>114</v>
      </c>
      <c r="E91" s="31"/>
      <c r="F91" s="31"/>
    </row>
    <row r="92" spans="1:6" ht="12" customHeight="1" hidden="1">
      <c r="A92" s="32"/>
      <c r="B92" s="33"/>
      <c r="C92" s="34"/>
      <c r="D92" s="35"/>
      <c r="E92" s="36"/>
      <c r="F92" s="36"/>
    </row>
    <row r="93" spans="1:6" s="9" customFormat="1" ht="7.5" customHeight="1" hidden="1">
      <c r="A93" s="37">
        <v>1</v>
      </c>
      <c r="B93" s="37">
        <v>2</v>
      </c>
      <c r="C93" s="37">
        <v>3</v>
      </c>
      <c r="D93" s="37">
        <v>4</v>
      </c>
      <c r="E93" s="37">
        <v>5</v>
      </c>
      <c r="F93" s="37"/>
    </row>
    <row r="94" spans="1:6" ht="17.25" customHeight="1" hidden="1">
      <c r="A94" s="12"/>
      <c r="B94" s="13"/>
      <c r="C94" s="14" t="s">
        <v>83</v>
      </c>
      <c r="D94" s="15" t="s">
        <v>91</v>
      </c>
      <c r="E94" s="16"/>
      <c r="F94" s="16"/>
    </row>
    <row r="95" spans="1:6" ht="17.25" customHeight="1" hidden="1">
      <c r="A95" s="12"/>
      <c r="B95" s="13"/>
      <c r="C95" s="14" t="s">
        <v>115</v>
      </c>
      <c r="D95" s="15" t="s">
        <v>116</v>
      </c>
      <c r="E95" s="16"/>
      <c r="F95" s="16"/>
    </row>
    <row r="96" spans="1:6" ht="25.5" hidden="1">
      <c r="A96" s="12"/>
      <c r="B96" s="13"/>
      <c r="C96" s="14" t="s">
        <v>117</v>
      </c>
      <c r="D96" s="18" t="s">
        <v>122</v>
      </c>
      <c r="E96" s="16"/>
      <c r="F96" s="16"/>
    </row>
    <row r="97" spans="1:6" ht="17.25" customHeight="1" hidden="1">
      <c r="A97" s="12"/>
      <c r="B97" s="13"/>
      <c r="C97" s="14" t="s">
        <v>110</v>
      </c>
      <c r="D97" s="15" t="s">
        <v>111</v>
      </c>
      <c r="E97" s="16"/>
      <c r="F97" s="16"/>
    </row>
    <row r="98" spans="1:6" ht="17.25" customHeight="1" hidden="1">
      <c r="A98" s="12"/>
      <c r="B98" s="13"/>
      <c r="C98" s="14" t="s">
        <v>101</v>
      </c>
      <c r="D98" s="15" t="s">
        <v>102</v>
      </c>
      <c r="E98" s="16"/>
      <c r="F98" s="16"/>
    </row>
    <row r="99" spans="1:6" ht="17.25" customHeight="1" hidden="1">
      <c r="A99" s="12"/>
      <c r="B99" s="13"/>
      <c r="C99" s="14" t="s">
        <v>84</v>
      </c>
      <c r="D99" s="15" t="s">
        <v>92</v>
      </c>
      <c r="E99" s="16"/>
      <c r="F99" s="16"/>
    </row>
    <row r="100" spans="1:6" ht="25.5" hidden="1">
      <c r="A100" s="12"/>
      <c r="B100" s="13"/>
      <c r="C100" s="14" t="s">
        <v>118</v>
      </c>
      <c r="D100" s="18" t="s">
        <v>123</v>
      </c>
      <c r="E100" s="16"/>
      <c r="F100" s="16"/>
    </row>
    <row r="101" spans="1:6" ht="25.5" hidden="1">
      <c r="A101" s="12"/>
      <c r="B101" s="13"/>
      <c r="C101" s="24" t="s">
        <v>119</v>
      </c>
      <c r="D101" s="18" t="s">
        <v>124</v>
      </c>
      <c r="E101" s="16"/>
      <c r="F101" s="16"/>
    </row>
    <row r="102" spans="1:6" ht="25.5" hidden="1">
      <c r="A102" s="12"/>
      <c r="B102" s="13"/>
      <c r="C102" s="24" t="s">
        <v>120</v>
      </c>
      <c r="D102" s="18" t="s">
        <v>125</v>
      </c>
      <c r="E102" s="16"/>
      <c r="F102" s="16"/>
    </row>
    <row r="103" spans="1:6" s="11" customFormat="1" ht="28.5" hidden="1">
      <c r="A103" s="12"/>
      <c r="B103" s="51">
        <v>85228</v>
      </c>
      <c r="C103" s="69"/>
      <c r="D103" s="77" t="s">
        <v>150</v>
      </c>
      <c r="E103" s="70">
        <f>E104</f>
        <v>0</v>
      </c>
      <c r="F103" s="70">
        <f>F104</f>
        <v>0</v>
      </c>
    </row>
    <row r="104" spans="1:6" ht="18" customHeight="1" hidden="1">
      <c r="A104" s="20"/>
      <c r="B104" s="57"/>
      <c r="C104" s="59" t="s">
        <v>151</v>
      </c>
      <c r="D104" s="61" t="s">
        <v>152</v>
      </c>
      <c r="E104" s="49"/>
      <c r="F104" s="49"/>
    </row>
    <row r="105" spans="1:6" s="11" customFormat="1" ht="21" customHeight="1" hidden="1">
      <c r="A105" s="12"/>
      <c r="B105" s="51">
        <v>85295</v>
      </c>
      <c r="C105" s="69"/>
      <c r="D105" s="77" t="s">
        <v>26</v>
      </c>
      <c r="E105" s="70">
        <f>E106</f>
        <v>0</v>
      </c>
      <c r="F105" s="70">
        <f>SUM(F107:F108)</f>
        <v>0</v>
      </c>
    </row>
    <row r="106" spans="1:6" ht="25.5" hidden="1">
      <c r="A106" s="20"/>
      <c r="B106" s="46"/>
      <c r="C106" s="38" t="s">
        <v>69</v>
      </c>
      <c r="D106" s="47" t="s">
        <v>70</v>
      </c>
      <c r="E106" s="23"/>
      <c r="F106" s="49"/>
    </row>
    <row r="107" spans="1:6" ht="25.5" hidden="1">
      <c r="A107" s="12"/>
      <c r="B107" s="13"/>
      <c r="C107" s="14" t="s">
        <v>154</v>
      </c>
      <c r="D107" s="18" t="s">
        <v>153</v>
      </c>
      <c r="E107" s="16"/>
      <c r="F107" s="16"/>
    </row>
    <row r="108" spans="1:6" ht="19.5" customHeight="1" hidden="1" thickBot="1">
      <c r="A108" s="12"/>
      <c r="B108" s="13"/>
      <c r="C108" s="24" t="s">
        <v>145</v>
      </c>
      <c r="D108" s="15" t="s">
        <v>146</v>
      </c>
      <c r="E108" s="16"/>
      <c r="F108" s="16"/>
    </row>
    <row r="109" spans="1:7" s="55" customFormat="1" ht="28.5" customHeight="1" thickBot="1">
      <c r="A109" s="822" t="s">
        <v>157</v>
      </c>
      <c r="B109" s="823"/>
      <c r="C109" s="823"/>
      <c r="D109" s="824"/>
      <c r="E109" s="53">
        <f>E8+E14+E20+E27+E50</f>
        <v>2003122</v>
      </c>
      <c r="F109" s="53">
        <f>F8+F14+F20+F27+F50</f>
        <v>2003122</v>
      </c>
      <c r="G109" s="54"/>
    </row>
    <row r="110" ht="17.25" customHeight="1">
      <c r="E110" s="4"/>
    </row>
    <row r="111" spans="2:6" ht="12.75">
      <c r="B111" s="6"/>
      <c r="C111" s="5"/>
      <c r="D111" s="2"/>
      <c r="E111" s="2"/>
      <c r="F111" s="2"/>
    </row>
    <row r="112" spans="2:6" ht="12.75">
      <c r="B112" s="5"/>
      <c r="C112" s="5"/>
      <c r="D112" s="2"/>
      <c r="E112" s="2"/>
      <c r="F112" s="2"/>
    </row>
    <row r="113" spans="2:6" ht="12.75">
      <c r="B113" s="5"/>
      <c r="C113" s="5"/>
      <c r="D113" s="2"/>
      <c r="E113" s="2"/>
      <c r="F113" s="2"/>
    </row>
    <row r="114" spans="2:6" ht="12.75">
      <c r="B114" s="5"/>
      <c r="C114" s="5"/>
      <c r="D114" s="2"/>
      <c r="E114" s="2"/>
      <c r="F114" s="2"/>
    </row>
    <row r="115" spans="2:6" ht="12.75">
      <c r="B115" s="5"/>
      <c r="C115" s="5"/>
      <c r="D115" s="2"/>
      <c r="E115" s="2"/>
      <c r="F115" s="2"/>
    </row>
    <row r="116" spans="2:6" ht="12.75">
      <c r="B116" s="5"/>
      <c r="C116" s="5"/>
      <c r="D116" s="2"/>
      <c r="E116" s="2"/>
      <c r="F116" s="2"/>
    </row>
    <row r="117" spans="2:6" ht="12.75">
      <c r="B117" s="5"/>
      <c r="C117" s="5"/>
      <c r="D117" s="2"/>
      <c r="E117" s="2"/>
      <c r="F117" s="2"/>
    </row>
    <row r="118" spans="2:6" ht="12.75">
      <c r="B118" s="5"/>
      <c r="C118" s="5"/>
      <c r="D118" s="2"/>
      <c r="E118" s="2"/>
      <c r="F118" s="2"/>
    </row>
    <row r="119" spans="2:6" ht="12.75">
      <c r="B119" s="5"/>
      <c r="C119" s="5"/>
      <c r="D119" s="2"/>
      <c r="E119" s="2"/>
      <c r="F119" s="2"/>
    </row>
    <row r="120" spans="2:6" ht="12.75">
      <c r="B120" s="5"/>
      <c r="C120" s="5"/>
      <c r="D120" s="2"/>
      <c r="E120" s="2"/>
      <c r="F120" s="2"/>
    </row>
    <row r="121" spans="2:6" ht="12.75">
      <c r="B121" s="5"/>
      <c r="C121" s="5"/>
      <c r="D121" s="2"/>
      <c r="E121" s="2"/>
      <c r="F121" s="2"/>
    </row>
    <row r="122" spans="2:6" ht="12.75">
      <c r="B122" s="5"/>
      <c r="C122" s="5"/>
      <c r="D122" s="2"/>
      <c r="E122" s="2"/>
      <c r="F122" s="2"/>
    </row>
    <row r="123" spans="2:6" ht="12.75">
      <c r="B123" s="5"/>
      <c r="C123" s="5"/>
      <c r="D123" s="2"/>
      <c r="E123" s="2"/>
      <c r="F123" s="2"/>
    </row>
    <row r="124" spans="2:6" ht="12.75">
      <c r="B124" s="5"/>
      <c r="C124" s="5"/>
      <c r="D124" s="2"/>
      <c r="E124" s="2"/>
      <c r="F124" s="2"/>
    </row>
    <row r="125" spans="2:6" ht="12.75">
      <c r="B125" s="5"/>
      <c r="C125" s="5"/>
      <c r="D125" s="2"/>
      <c r="E125" s="2"/>
      <c r="F125" s="2"/>
    </row>
    <row r="126" spans="2:6" ht="12.75">
      <c r="B126" s="5"/>
      <c r="C126" s="5"/>
      <c r="D126" s="2"/>
      <c r="E126" s="2"/>
      <c r="F126" s="2"/>
    </row>
    <row r="127" spans="2:6" ht="12.75">
      <c r="B127" s="5"/>
      <c r="C127" s="5"/>
      <c r="D127" s="2"/>
      <c r="E127" s="2"/>
      <c r="F127" s="2"/>
    </row>
    <row r="128" spans="2:6" ht="12.75">
      <c r="B128" s="5"/>
      <c r="C128" s="5"/>
      <c r="D128" s="2"/>
      <c r="E128" s="2"/>
      <c r="F128" s="2"/>
    </row>
    <row r="129" spans="2:6" ht="12.75">
      <c r="B129" s="5"/>
      <c r="C129" s="5"/>
      <c r="D129" s="2"/>
      <c r="E129" s="2"/>
      <c r="F129" s="2"/>
    </row>
    <row r="130" spans="2:6" ht="12.75">
      <c r="B130" s="5"/>
      <c r="C130" s="5"/>
      <c r="D130" s="2"/>
      <c r="E130" s="2"/>
      <c r="F130" s="2"/>
    </row>
    <row r="131" spans="2:6" ht="12.75">
      <c r="B131" s="5"/>
      <c r="C131" s="5"/>
      <c r="D131" s="2"/>
      <c r="E131" s="2"/>
      <c r="F131" s="2"/>
    </row>
    <row r="132" spans="2:6" ht="12.75">
      <c r="B132" s="5"/>
      <c r="C132" s="5"/>
      <c r="D132" s="2"/>
      <c r="E132" s="2"/>
      <c r="F132" s="2"/>
    </row>
    <row r="133" spans="2:6" ht="12.75">
      <c r="B133" s="5"/>
      <c r="C133" s="5"/>
      <c r="D133" s="2"/>
      <c r="E133" s="2"/>
      <c r="F133" s="2"/>
    </row>
    <row r="134" spans="2:6" ht="12.75">
      <c r="B134" s="5"/>
      <c r="C134" s="5"/>
      <c r="D134" s="2"/>
      <c r="E134" s="2"/>
      <c r="F134" s="2"/>
    </row>
    <row r="135" spans="2:6" ht="12.75">
      <c r="B135" s="5"/>
      <c r="C135" s="5"/>
      <c r="D135" s="2"/>
      <c r="E135" s="2"/>
      <c r="F135" s="2"/>
    </row>
    <row r="136" spans="2:6" ht="12.75">
      <c r="B136" s="5"/>
      <c r="C136" s="5"/>
      <c r="D136" s="2"/>
      <c r="E136" s="2"/>
      <c r="F136" s="2"/>
    </row>
    <row r="137" spans="2:6" ht="12.75">
      <c r="B137" s="5"/>
      <c r="C137" s="5"/>
      <c r="D137" s="2"/>
      <c r="E137" s="2"/>
      <c r="F137" s="2"/>
    </row>
    <row r="138" spans="2:6" ht="12.75">
      <c r="B138" s="5"/>
      <c r="C138" s="5"/>
      <c r="D138" s="2"/>
      <c r="E138" s="2"/>
      <c r="F138" s="2"/>
    </row>
    <row r="139" spans="2:6" ht="12.75">
      <c r="B139" s="5"/>
      <c r="C139" s="5"/>
      <c r="D139" s="2"/>
      <c r="E139" s="2"/>
      <c r="F139" s="2"/>
    </row>
    <row r="140" spans="2:6" ht="12.75">
      <c r="B140" s="5"/>
      <c r="C140" s="5"/>
      <c r="D140" s="2"/>
      <c r="E140" s="2"/>
      <c r="F140" s="2"/>
    </row>
    <row r="141" spans="2:6" ht="12.75">
      <c r="B141" s="5"/>
      <c r="C141" s="5"/>
      <c r="D141" s="2"/>
      <c r="E141" s="2"/>
      <c r="F141" s="2"/>
    </row>
    <row r="142" spans="2:6" ht="12.75">
      <c r="B142" s="5"/>
      <c r="C142" s="5"/>
      <c r="D142" s="2"/>
      <c r="E142" s="2"/>
      <c r="F142" s="2"/>
    </row>
  </sheetData>
  <mergeCells count="27">
    <mergeCell ref="A3:F3"/>
    <mergeCell ref="A2:F2"/>
    <mergeCell ref="A109:D109"/>
    <mergeCell ref="E5:E6"/>
    <mergeCell ref="F5:F6"/>
    <mergeCell ref="A5:A6"/>
    <mergeCell ref="B5:B6"/>
    <mergeCell ref="C5:C6"/>
    <mergeCell ref="D5:D6"/>
    <mergeCell ref="B8:D8"/>
    <mergeCell ref="C9:D9"/>
    <mergeCell ref="B14:D14"/>
    <mergeCell ref="C15:D15"/>
    <mergeCell ref="B20:D20"/>
    <mergeCell ref="C21:D21"/>
    <mergeCell ref="B27:D27"/>
    <mergeCell ref="C42:D42"/>
    <mergeCell ref="B50:D50"/>
    <mergeCell ref="C53:D53"/>
    <mergeCell ref="A59:A60"/>
    <mergeCell ref="B59:B60"/>
    <mergeCell ref="C59:C60"/>
    <mergeCell ref="D59:D60"/>
    <mergeCell ref="E59:E60"/>
    <mergeCell ref="F59:F60"/>
    <mergeCell ref="C77:D77"/>
    <mergeCell ref="C74:D74"/>
  </mergeCells>
  <printOptions horizontalCentered="1"/>
  <pageMargins left="0.35433070866141736" right="0.35433070866141736" top="0.8267716535433072" bottom="0.55" header="0.31496062992125984" footer="0.31496062992125984"/>
  <pageSetup horizontalDpi="600" verticalDpi="600" orientation="portrait" paperSize="9" r:id="rId1"/>
  <headerFooter alignWithMargins="0">
    <oddHeader>&amp;R&amp;"Arial CE,Pogrubiony"Załącznik nr &amp;A&amp;"Arial CE,Standardowy"&amp;9
do Zarządzenia Wójta Gminy Miłkowice Nr 5/2009
z dnia 9 lutego 2009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7.28125" style="79" customWidth="1"/>
    <col min="2" max="2" width="9.00390625" style="79" customWidth="1"/>
    <col min="3" max="3" width="6.57421875" style="79" customWidth="1"/>
    <col min="4" max="4" width="49.8515625" style="79" customWidth="1"/>
    <col min="5" max="5" width="13.140625" style="79" customWidth="1"/>
    <col min="6" max="70" width="9.140625" style="80" customWidth="1"/>
    <col min="71" max="16384" width="9.140625" style="79" customWidth="1"/>
  </cols>
  <sheetData>
    <row r="2" spans="1:5" ht="54" customHeight="1">
      <c r="A2" s="825" t="s">
        <v>0</v>
      </c>
      <c r="B2" s="825"/>
      <c r="C2" s="825"/>
      <c r="D2" s="825"/>
      <c r="E2" s="825"/>
    </row>
    <row r="3" spans="1:5" ht="6.75" customHeight="1">
      <c r="A3" s="81"/>
      <c r="B3" s="81"/>
      <c r="C3" s="81"/>
      <c r="D3" s="81"/>
      <c r="E3" s="81"/>
    </row>
    <row r="4" spans="1:5" ht="13.5" customHeight="1">
      <c r="A4" s="82"/>
      <c r="B4" s="82"/>
      <c r="C4" s="82"/>
      <c r="D4" s="82"/>
      <c r="E4" s="82"/>
    </row>
    <row r="5" spans="1:5" ht="10.5" customHeight="1">
      <c r="A5" s="832" t="s">
        <v>12</v>
      </c>
      <c r="B5" s="828" t="s">
        <v>13</v>
      </c>
      <c r="C5" s="828" t="s">
        <v>57</v>
      </c>
      <c r="D5" s="828" t="s">
        <v>55</v>
      </c>
      <c r="E5" s="831" t="s">
        <v>1</v>
      </c>
    </row>
    <row r="6" spans="1:5" ht="10.5" customHeight="1">
      <c r="A6" s="832"/>
      <c r="B6" s="829"/>
      <c r="C6" s="829"/>
      <c r="D6" s="829"/>
      <c r="E6" s="831"/>
    </row>
    <row r="7" spans="1:5" ht="42" customHeight="1">
      <c r="A7" s="832"/>
      <c r="B7" s="830"/>
      <c r="C7" s="830"/>
      <c r="D7" s="830"/>
      <c r="E7" s="831"/>
    </row>
    <row r="8" spans="1:5" ht="8.25" customHeight="1">
      <c r="A8" s="83">
        <v>1</v>
      </c>
      <c r="B8" s="83">
        <v>2</v>
      </c>
      <c r="C8" s="83">
        <v>3</v>
      </c>
      <c r="D8" s="83"/>
      <c r="E8" s="83">
        <v>5</v>
      </c>
    </row>
    <row r="9" spans="1:5" ht="25.5">
      <c r="A9" s="84">
        <v>750</v>
      </c>
      <c r="B9" s="84">
        <v>75011</v>
      </c>
      <c r="C9" s="85" t="s">
        <v>63</v>
      </c>
      <c r="D9" s="86" t="s">
        <v>72</v>
      </c>
      <c r="E9" s="87">
        <v>8000</v>
      </c>
    </row>
    <row r="10" spans="1:5" ht="35.25" customHeight="1">
      <c r="A10" s="88">
        <v>852</v>
      </c>
      <c r="B10" s="88">
        <v>85212</v>
      </c>
      <c r="C10" s="89" t="s">
        <v>58</v>
      </c>
      <c r="D10" s="90" t="s">
        <v>73</v>
      </c>
      <c r="E10" s="91">
        <v>5000</v>
      </c>
    </row>
    <row r="11" spans="1:5" ht="19.5" customHeight="1">
      <c r="A11" s="92"/>
      <c r="B11" s="92"/>
      <c r="C11" s="92"/>
      <c r="D11" s="92"/>
      <c r="E11" s="91"/>
    </row>
    <row r="12" spans="1:5" ht="19.5" customHeight="1">
      <c r="A12" s="92"/>
      <c r="B12" s="92"/>
      <c r="C12" s="92"/>
      <c r="D12" s="92"/>
      <c r="E12" s="91"/>
    </row>
    <row r="13" spans="1:5" ht="19.5" customHeight="1">
      <c r="A13" s="93"/>
      <c r="B13" s="93"/>
      <c r="C13" s="93"/>
      <c r="D13" s="93"/>
      <c r="E13" s="94"/>
    </row>
    <row r="14" spans="1:5" ht="24.75" customHeight="1">
      <c r="A14" s="826" t="s">
        <v>56</v>
      </c>
      <c r="B14" s="827"/>
      <c r="C14" s="827"/>
      <c r="D14" s="827"/>
      <c r="E14" s="95">
        <f>SUM(E9:E13)</f>
        <v>13000</v>
      </c>
    </row>
    <row r="16" ht="12.75">
      <c r="A16" s="96"/>
    </row>
    <row r="17" ht="12.75">
      <c r="B17" s="97"/>
    </row>
  </sheetData>
  <mergeCells count="7">
    <mergeCell ref="A2:E2"/>
    <mergeCell ref="A14:D14"/>
    <mergeCell ref="C5:C7"/>
    <mergeCell ref="E5:E7"/>
    <mergeCell ref="A5:A7"/>
    <mergeCell ref="B5:B7"/>
    <mergeCell ref="D5:D7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portrait" paperSize="9" r:id="rId1"/>
  <headerFooter alignWithMargins="0">
    <oddHeader>&amp;R&amp;"Arial CE,Pogrubiony"Załącznik nr &amp;A&amp;"Arial CE,Standardowy"
do Zarządzenia Wójta Gminy  Miłkowice Nr 5/2009
z dnia 9 lutego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Miłkowice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Matusiewicz</dc:creator>
  <cp:keywords/>
  <dc:description/>
  <cp:lastModifiedBy>ug</cp:lastModifiedBy>
  <cp:lastPrinted>2009-02-11T12:08:56Z</cp:lastPrinted>
  <dcterms:created xsi:type="dcterms:W3CDTF">2006-11-28T07:32:18Z</dcterms:created>
  <dcterms:modified xsi:type="dcterms:W3CDTF">2009-02-27T09:29:49Z</dcterms:modified>
  <cp:category/>
  <cp:version/>
  <cp:contentType/>
  <cp:contentStatus/>
</cp:coreProperties>
</file>