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'1'!$A$1:$F$376</definedName>
    <definedName name="_xlnm.Print_Area" localSheetId="1">'2'!$A$1:$F$407</definedName>
    <definedName name="_xlnm.Print_Area" localSheetId="2">'3'!$A$1:$L$92</definedName>
  </definedNames>
  <calcPr fullCalcOnLoad="1"/>
</workbook>
</file>

<file path=xl/sharedStrings.xml><?xml version="1.0" encoding="utf-8"?>
<sst xmlns="http://schemas.openxmlformats.org/spreadsheetml/2006/main" count="1456" uniqueCount="370">
  <si>
    <t>w złotych</t>
  </si>
  <si>
    <t>Lp.</t>
  </si>
  <si>
    <t>Nazwa zadania inwestycyjnego</t>
  </si>
  <si>
    <t>Termin realizacji</t>
  </si>
  <si>
    <t xml:space="preserve">Łączne koszty finansowe 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</si>
  <si>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</si>
  <si>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</si>
  <si>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</si>
  <si>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</si>
  <si>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</si>
  <si>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
i pożyczki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</si>
  <si>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</si>
  <si>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</si>
  <si>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</si>
  <si>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</si>
  <si>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</si>
  <si>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 xml:space="preserve">Budowa kanalizacji sanitarnej dla miejscowości Jezierzany, Jakuszów, Pątnówek i Bobrów </t>
  </si>
  <si>
    <t>2007-2008</t>
  </si>
  <si>
    <t>Pożyczka i dotacja z WFOŚIGW</t>
  </si>
  <si>
    <t xml:space="preserve">Budowa kanalizacji sanitarnej wraz z przyłączami dla miejscowości Gniewomirowice i Goślinów </t>
  </si>
  <si>
    <t>2007-2009</t>
  </si>
  <si>
    <t>Rozbudowa gminnej sieci wodociągowej w Kochlicach</t>
  </si>
  <si>
    <t>Budowa wodociągu tranzytowego Niedźwiedzice-Miłkowice i udział w budowie Stacji Uzdatniania Wody w Okmianach</t>
  </si>
  <si>
    <t>Rozbudowa gminnej sieci wodociągowej w Lipcach</t>
  </si>
  <si>
    <t>Remont dróg transportu rolnego w Siedliskach</t>
  </si>
  <si>
    <t>2008-2010</t>
  </si>
  <si>
    <t>Dział 600 : TRANSPORT I ŁĄCZNOŚĆ</t>
  </si>
  <si>
    <t xml:space="preserve">       Rozdział 60016 : Drogi publiczne gminne</t>
  </si>
  <si>
    <t>2008-2011</t>
  </si>
  <si>
    <t xml:space="preserve">Budowa drogi asfaltowej w Ulesiu - droga do obwodnicy </t>
  </si>
  <si>
    <t>2008-2009</t>
  </si>
  <si>
    <t>Remont chodników w Miłkowicach (kontynuacja)</t>
  </si>
  <si>
    <t>dotacje i śr. z innych źródeł</t>
  </si>
  <si>
    <t>Dział 700 : GOSPODARKA MIESZKANIOWA</t>
  </si>
  <si>
    <t>Rozdział 70005 : Gospodarka gruntami i nieruchomościami</t>
  </si>
  <si>
    <t>Utworzenie Strefy Aktywności Gospodarczej w Rzeszotarach</t>
  </si>
  <si>
    <t>GZGK    w Miłkowicach</t>
  </si>
  <si>
    <t>Dział 754: BEZPIECZEŃSTWO PUBLICZNE I OCHRONA PRZECIWPOŻAROWA</t>
  </si>
  <si>
    <t>Rozdział 75412 : Ochotnicze straże pożarne</t>
  </si>
  <si>
    <t>Remont i modernizacja remizy w OSP Rzeszotary</t>
  </si>
  <si>
    <t>Zakup wozu strażackiego</t>
  </si>
  <si>
    <t>Dział 801: OŚWIATA I WYCHOWANIE</t>
  </si>
  <si>
    <t>Rozdział 80113 : Dowóz uczniów do szkół</t>
  </si>
  <si>
    <t>Remont i modernizacja autobusu gminnego</t>
  </si>
  <si>
    <t>Rozdział 80195 : Pozostała działalność</t>
  </si>
  <si>
    <t>Remont pokrycia dachowego w SP w Miłkowicach</t>
  </si>
  <si>
    <t>Remont Sali gimnastycznej w SP w Miłkowicach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</si>
  <si>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</si>
  <si>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</si>
  <si>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</si>
  <si>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</si>
  <si>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dotacja celowa na dofinans. inwestycji</t>
  </si>
  <si>
    <t>Rozdział  90002: Gospodarka odpadami</t>
  </si>
  <si>
    <t>Zakup pojemników do selektywnej zbiórki odpadów</t>
  </si>
  <si>
    <t>Rozdział  90005: Ochrona powietrza atmosferycznego i klimatu</t>
  </si>
  <si>
    <t>Budowa kotłowni ekologicznej dla kompleksu budynków publicznych w Miłkowicach</t>
  </si>
  <si>
    <t>Dział 921 : KULTURA I OCHRONA DZIEDZICTWA NARODOWEGO</t>
  </si>
  <si>
    <t>Rozdział  92109: Domy i ośrodki kultury, świetlice i kluby</t>
  </si>
  <si>
    <t>Utworzenie Centrum Edukacyjno-Kulturalnego w miejscowości Ulesie</t>
  </si>
  <si>
    <t>Rozdział  92116: Biblioteki</t>
  </si>
  <si>
    <t>Zmiana sposobu użytkowania i modernizacja budynku po byłej stołówce w Miłkowicach z przeznaczeniem na bibliotekę, czytelnię internetową i świetlicę</t>
  </si>
  <si>
    <t>Dział 926 : KULTURA FIZYCZNA I SPORT</t>
  </si>
  <si>
    <t>Rozdział  92601: Obiekty sportowe</t>
  </si>
  <si>
    <t>Razem wydatki inwestycyjne: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</si>
  <si>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</si>
  <si>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</si>
  <si>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</si>
  <si>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</si>
  <si>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</si>
  <si>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</si>
  <si>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</si>
  <si>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</si>
  <si>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</si>
  <si>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</si>
  <si>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</si>
  <si>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</si>
  <si>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</si>
  <si>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</si>
  <si>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</si>
  <si>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</si>
  <si>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</si>
  <si>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</si>
  <si>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</si>
  <si>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</si>
  <si>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</si>
  <si>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</si>
  <si>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</si>
  <si>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</si>
  <si>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</si>
  <si>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</si>
  <si>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</si>
  <si>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</si>
  <si>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</si>
  <si>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</si>
  <si>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</si>
  <si>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</si>
  <si>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</si>
  <si>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</si>
  <si>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</si>
  <si>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</si>
  <si>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</si>
  <si>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</si>
  <si>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</si>
  <si>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</si>
  <si>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</si>
  <si>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</si>
  <si>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</si>
  <si>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</si>
  <si>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</si>
  <si>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</si>
  <si>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</si>
  <si>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</si>
  <si>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</si>
  <si>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</si>
  <si>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</si>
  <si>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</si>
  <si>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</si>
  <si>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</si>
  <si>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</si>
  <si>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</si>
  <si>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</si>
  <si>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</si>
  <si>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</si>
  <si>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</si>
  <si>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</si>
  <si>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</si>
  <si>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</si>
  <si>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</si>
  <si>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</si>
  <si>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</si>
  <si>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</si>
  <si>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</si>
  <si>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</si>
  <si>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</si>
  <si>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</si>
  <si>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</si>
  <si>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</si>
  <si>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</si>
  <si>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</si>
  <si>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</si>
  <si>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</si>
  <si>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</si>
  <si>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</si>
  <si>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</si>
  <si>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</si>
  <si>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</si>
  <si>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</si>
  <si>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</si>
  <si>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</si>
  <si>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</si>
  <si>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</si>
  <si>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</si>
  <si>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</si>
  <si>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</si>
  <si>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</si>
  <si>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</si>
  <si>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</si>
  <si>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</si>
  <si>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</si>
  <si>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</si>
  <si>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</si>
  <si>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</si>
  <si>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</si>
  <si>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</si>
  <si>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</si>
  <si>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</si>
  <si>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</si>
  <si>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</si>
  <si>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</si>
  <si>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</si>
  <si>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</si>
  <si>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</si>
  <si>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</si>
  <si>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</si>
  <si>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</si>
  <si>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</si>
  <si>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</si>
  <si>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</si>
  <si>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</si>
  <si>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</si>
  <si>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</si>
  <si>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</si>
  <si>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</si>
  <si>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</si>
  <si>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</si>
  <si>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</si>
  <si>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</si>
  <si>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</si>
  <si>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</si>
  <si>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</si>
  <si>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</si>
  <si>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</si>
  <si>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</si>
  <si>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</si>
  <si>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</si>
  <si>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</si>
  <si>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</si>
  <si>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</si>
  <si>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</si>
  <si>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</si>
  <si>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</si>
  <si>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</si>
  <si>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</si>
  <si>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</si>
  <si>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</si>
  <si>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</si>
  <si>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</si>
  <si>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</si>
  <si>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</si>
  <si>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</si>
  <si>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</si>
  <si>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</si>
  <si>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</si>
  <si>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</si>
  <si>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</si>
  <si>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</si>
  <si>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</si>
  <si>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</si>
  <si>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</si>
  <si>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</si>
  <si>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</si>
  <si>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</si>
  <si>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</si>
  <si>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</si>
  <si>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</si>
  <si>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</si>
  <si>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</si>
  <si>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</si>
  <si>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</si>
  <si>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</si>
  <si>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</si>
  <si>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</si>
  <si>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</si>
  <si>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</si>
  <si>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</si>
  <si>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</si>
  <si>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</si>
  <si>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</si>
  <si>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</si>
  <si>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</si>
  <si>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</si>
  <si>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</si>
  <si>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</si>
  <si>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</si>
  <si>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</si>
  <si>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</si>
  <si>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</si>
  <si>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</si>
  <si>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</si>
  <si>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</si>
  <si>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</si>
  <si>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</si>
  <si>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</si>
  <si>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</si>
  <si>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</si>
  <si>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</si>
  <si>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</si>
  <si>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</si>
  <si>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</si>
  <si>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</si>
  <si>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</si>
  <si>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</si>
  <si>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</si>
  <si>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</si>
  <si>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</si>
  <si>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</si>
  <si>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</si>
  <si>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</si>
  <si>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</si>
  <si>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</si>
  <si>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</si>
  <si>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</si>
  <si>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</si>
  <si>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</si>
  <si>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</si>
  <si>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</si>
  <si>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</si>
  <si>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</si>
  <si>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</si>
  <si>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</si>
  <si>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</si>
  <si>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</si>
  <si>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</si>
  <si>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</si>
  <si>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</si>
  <si>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</si>
  <si>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</si>
  <si>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</si>
  <si>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</si>
  <si>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</si>
  <si>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</si>
  <si>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</si>
  <si>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</si>
  <si>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</si>
  <si>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</si>
  <si>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bieżące</t>
  </si>
  <si>
    <t>6290</t>
  </si>
  <si>
    <t>Wydatki majątkowe, w tym:</t>
  </si>
  <si>
    <t>Wydatki bieżące, w tym:</t>
  </si>
  <si>
    <t>Budowa zatoki autobusowej w Grzymalinie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</si>
  <si>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</si>
  <si>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</si>
  <si>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</si>
  <si>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</si>
  <si>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</si>
  <si>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</si>
  <si>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</si>
  <si>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</si>
  <si>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ZMIANA PLANU DOCHODÓW GMINY MIŁKOWICE NA ROK 2009</t>
  </si>
  <si>
    <t>0010</t>
  </si>
  <si>
    <t>0020</t>
  </si>
  <si>
    <t>ZMIANA PLANU WYDATKÓW GMINY MIŁKOWICE NA ROK 2009</t>
  </si>
  <si>
    <t xml:space="preserve">Wydatki bieżące </t>
  </si>
  <si>
    <t>2708</t>
  </si>
  <si>
    <t>Wydatki majątkowe</t>
  </si>
  <si>
    <t>Wydatki bieżące</t>
  </si>
  <si>
    <t>Wydatki bieżące (dotacja dla GZGK)</t>
  </si>
  <si>
    <t>Wykaz zadań inwestycyjnych na 2009 rok</t>
  </si>
  <si>
    <t>Planowane wydatki w roku 2009    (od 6 do 11)</t>
  </si>
  <si>
    <t>kredyty, pożyczki, obligacje</t>
  </si>
  <si>
    <t>2007-2011</t>
  </si>
  <si>
    <t>Urząd Gminy   Miłkowice</t>
  </si>
  <si>
    <t>2007-2010</t>
  </si>
  <si>
    <t>Kredyt z BGK preferencyjny</t>
  </si>
  <si>
    <t>w tym dotacja dla GZGK 50.000zł</t>
  </si>
  <si>
    <t>w tym dotacja dla GZGK 60.000zł</t>
  </si>
  <si>
    <t>Budowa kanalizacji sanitarnej przy ul. Leśnej w Rzeszotarach</t>
  </si>
  <si>
    <t>w tym dotacja dla GZGK  30.000zł</t>
  </si>
  <si>
    <t>Rozbudowa kanalizacji sanitarnej w Dobrzejowie</t>
  </si>
  <si>
    <t>w tym dotacja dla GZGK  20.000zł</t>
  </si>
  <si>
    <t>w tym dotacja dla Gminy Chojnów 50.000zł</t>
  </si>
  <si>
    <t>Pożyczka z WFOŚIGW</t>
  </si>
  <si>
    <t>Urząd Gminy Miłkowice i Gm. Chojnów</t>
  </si>
  <si>
    <t>Remont dróg osiedlowych w Miłkowicach (ul. 22-lipca)</t>
  </si>
  <si>
    <t>Remont drogi równoległej do ul. Legnickiej w Rzeszotarach</t>
  </si>
  <si>
    <t>Remont dróg transportu rolnego w Studnicy</t>
  </si>
  <si>
    <t xml:space="preserve">Remont dróg transportu rolnego w Miłkowicach </t>
  </si>
  <si>
    <t>Remont dróg transportu rolnego w Grzymalinie ul. Błotna</t>
  </si>
  <si>
    <t>Remont drogi transportu rolnego w Rzeszotarach ul. Cegielniana)</t>
  </si>
  <si>
    <t>Remont drogi transportu rolnego w Kochlicach ul. Sportowa)</t>
  </si>
  <si>
    <t xml:space="preserve">Wykup gruntów, na których posadowione są przepompownie ścieków </t>
  </si>
  <si>
    <t>Rozdział 75404 : Komendy wojewódzkie Policji</t>
  </si>
  <si>
    <t xml:space="preserve">Dofinansowanie zakupu radiowozu dla Policji </t>
  </si>
  <si>
    <t>Remont i modernizacja remizy w OSP Grzymalin</t>
  </si>
  <si>
    <t>2009-2010</t>
  </si>
  <si>
    <t>Remont pokrycia dachowego w SP w Miłkowicach (mały budynek)</t>
  </si>
  <si>
    <t>Obligacje komunalne</t>
  </si>
  <si>
    <t>Dotacja celowa na dofinans. inwestycji</t>
  </si>
  <si>
    <t>Rozdział  90008: Ochrona różnorodności biologicznej i krajobrazu</t>
  </si>
  <si>
    <t>Inwentaryzacja zasobów przyrodniczych gminy Miłkowice</t>
  </si>
  <si>
    <t>Dotacja z WFOŚIGW</t>
  </si>
  <si>
    <t>Rozdział  90095: Pozostała działalność</t>
  </si>
  <si>
    <t>Starostwo Powiatowe w Lubinie</t>
  </si>
  <si>
    <t>Budowa schroniska dla bezdomnych zwierząt - partycypacja</t>
  </si>
  <si>
    <t>GOKiS   w Miłkowicach</t>
  </si>
  <si>
    <t>Zakup pięciu podestów scenicznych</t>
  </si>
  <si>
    <t>Dotacja celowa na dofinans.  inwestycji</t>
  </si>
  <si>
    <t>Budowa Świetlicy w Goślinowie</t>
  </si>
  <si>
    <t>Remont świetlicy wiejskiej w Miłkowicach</t>
  </si>
  <si>
    <t>Remont remizy oraz świetlicy w Rzeszotarach</t>
  </si>
  <si>
    <t>realizacja uzależniona od otrz. dofin. UE</t>
  </si>
  <si>
    <t>Budowa zespołu boisk i urządzeń sportowych z modułowym systemowym budynkiem zaplecza boisk ORLIK 2012 w Miłkowicach</t>
  </si>
  <si>
    <t>Przebudowa obiektu sportowego w Miłkowicach</t>
  </si>
  <si>
    <t>Zakup sprzętu do utrzymania boisk</t>
  </si>
  <si>
    <t>dotacje z TFOGR</t>
  </si>
  <si>
    <t>Pomoc materialna dla uczniów</t>
  </si>
  <si>
    <t>Obiekty sportowe</t>
  </si>
  <si>
    <t>Stypendia dla uczniów</t>
  </si>
  <si>
    <t>Inne fromy pomocy dla uczniów</t>
  </si>
  <si>
    <t>Szkolno-Gimnazjalny Zespół Szkół w Miłkowicach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</si>
</sst>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30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11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double"/>
      <right style="thin"/>
      <top style="thin"/>
      <bottom style="double"/>
    </border>
    <border>
      <left style="double"/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4" fillId="0" borderId="0" xfId="21" applyFont="1" applyAlignment="1">
      <alignment vertical="center" wrapText="1"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3" fontId="6" fillId="0" borderId="0" xfId="21" applyNumberFormat="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8" fillId="0" borderId="0" xfId="21" applyFont="1" applyAlignment="1">
      <alignment textRotation="180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10" fillId="0" borderId="5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3" fontId="7" fillId="0" borderId="3" xfId="21" applyNumberFormat="1" applyFont="1" applyFill="1" applyBorder="1" applyAlignment="1">
      <alignment horizontal="center" vertical="center" wrapText="1"/>
      <protection/>
    </xf>
    <xf numFmtId="0" fontId="7" fillId="0" borderId="3" xfId="21" applyFont="1" applyFill="1" applyBorder="1" applyAlignment="1">
      <alignment horizontal="center" vertical="center" wrapText="1"/>
      <protection/>
    </xf>
    <xf numFmtId="0" fontId="10" fillId="0" borderId="0" xfId="21" applyFont="1" applyFill="1" applyAlignment="1">
      <alignment horizontal="center" textRotation="180"/>
      <protection/>
    </xf>
    <xf numFmtId="0" fontId="10" fillId="0" borderId="0" xfId="21" applyFont="1" applyFill="1" applyAlignment="1">
      <alignment horizontal="center" vertical="center" wrapText="1"/>
      <protection/>
    </xf>
    <xf numFmtId="3" fontId="8" fillId="0" borderId="6" xfId="21" applyNumberFormat="1" applyFont="1" applyFill="1" applyBorder="1" applyAlignment="1">
      <alignment vertical="center" wrapText="1"/>
      <protection/>
    </xf>
    <xf numFmtId="3" fontId="8" fillId="0" borderId="7" xfId="21" applyNumberFormat="1" applyFont="1" applyFill="1" applyBorder="1" applyAlignment="1">
      <alignment vertical="center" wrapText="1"/>
      <protection/>
    </xf>
    <xf numFmtId="0" fontId="8" fillId="0" borderId="0" xfId="21" applyFont="1" applyFill="1" applyAlignment="1">
      <alignment textRotation="180"/>
      <protection/>
    </xf>
    <xf numFmtId="0" fontId="6" fillId="0" borderId="0" xfId="21" applyFont="1" applyFill="1" applyAlignment="1">
      <alignment vertical="center" wrapText="1"/>
      <protection/>
    </xf>
    <xf numFmtId="3" fontId="11" fillId="0" borderId="8" xfId="21" applyNumberFormat="1" applyFont="1" applyFill="1" applyBorder="1" applyAlignment="1">
      <alignment vertical="center" wrapText="1"/>
      <protection/>
    </xf>
    <xf numFmtId="3" fontId="11" fillId="0" borderId="9" xfId="21" applyNumberFormat="1" applyFont="1" applyFill="1" applyBorder="1" applyAlignment="1">
      <alignment vertical="center" wrapText="1"/>
      <protection/>
    </xf>
    <xf numFmtId="3" fontId="2" fillId="0" borderId="10" xfId="21" applyNumberFormat="1" applyFont="1" applyFill="1" applyBorder="1" applyAlignment="1">
      <alignment vertical="center" wrapText="1"/>
      <protection/>
    </xf>
    <xf numFmtId="0" fontId="6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vertical="center" wrapText="1"/>
      <protection/>
    </xf>
    <xf numFmtId="0" fontId="2" fillId="0" borderId="12" xfId="21" applyNumberFormat="1" applyFont="1" applyFill="1" applyBorder="1" applyAlignment="1">
      <alignment horizontal="center" vertical="center" wrapText="1"/>
      <protection/>
    </xf>
    <xf numFmtId="3" fontId="6" fillId="0" borderId="12" xfId="21" applyNumberFormat="1" applyFont="1" applyFill="1" applyBorder="1" applyAlignment="1">
      <alignment vertical="center" wrapText="1"/>
      <protection/>
    </xf>
    <xf numFmtId="3" fontId="10" fillId="0" borderId="12" xfId="21" applyNumberFormat="1" applyFont="1" applyFill="1" applyBorder="1" applyAlignment="1">
      <alignment vertical="center" wrapText="1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vertical="center" wrapText="1"/>
      <protection/>
    </xf>
    <xf numFmtId="0" fontId="2" fillId="0" borderId="14" xfId="21" applyNumberFormat="1" applyFont="1" applyFill="1" applyBorder="1" applyAlignment="1">
      <alignment horizontal="center" vertical="center" wrapText="1"/>
      <protection/>
    </xf>
    <xf numFmtId="3" fontId="6" fillId="0" borderId="14" xfId="21" applyNumberFormat="1" applyFont="1" applyFill="1" applyBorder="1" applyAlignment="1">
      <alignment vertical="center" wrapText="1"/>
      <protection/>
    </xf>
    <xf numFmtId="3" fontId="6" fillId="0" borderId="14" xfId="21" applyNumberFormat="1" applyFont="1" applyFill="1" applyBorder="1" applyAlignment="1">
      <alignment horizontal="right" vertical="center" wrapText="1"/>
      <protection/>
    </xf>
    <xf numFmtId="3" fontId="10" fillId="0" borderId="14" xfId="21" applyNumberFormat="1" applyFont="1" applyFill="1" applyBorder="1" applyAlignment="1">
      <alignment vertical="center" wrapText="1"/>
      <protection/>
    </xf>
    <xf numFmtId="3" fontId="12" fillId="0" borderId="14" xfId="21" applyNumberFormat="1" applyFont="1" applyFill="1" applyBorder="1" applyAlignment="1">
      <alignment horizontal="center" vertical="center" wrapText="1"/>
      <protection/>
    </xf>
    <xf numFmtId="0" fontId="6" fillId="0" borderId="5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vertical="center" wrapText="1"/>
      <protection/>
    </xf>
    <xf numFmtId="0" fontId="2" fillId="0" borderId="3" xfId="21" applyNumberFormat="1" applyFont="1" applyFill="1" applyBorder="1" applyAlignment="1">
      <alignment horizontal="center" vertical="center" wrapText="1"/>
      <protection/>
    </xf>
    <xf numFmtId="3" fontId="6" fillId="0" borderId="3" xfId="21" applyNumberFormat="1" applyFont="1" applyFill="1" applyBorder="1" applyAlignment="1">
      <alignment horizontal="right" vertical="center" wrapText="1"/>
      <protection/>
    </xf>
    <xf numFmtId="3" fontId="6" fillId="0" borderId="3" xfId="21" applyNumberFormat="1" applyFont="1" applyFill="1" applyBorder="1" applyAlignment="1">
      <alignment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3" fontId="11" fillId="0" borderId="15" xfId="21" applyNumberFormat="1" applyFont="1" applyFill="1" applyBorder="1" applyAlignment="1">
      <alignment vertical="center" wrapText="1"/>
      <protection/>
    </xf>
    <xf numFmtId="0" fontId="2" fillId="0" borderId="14" xfId="21" applyFont="1" applyFill="1" applyBorder="1" applyAlignment="1">
      <alignment horizontal="left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3" fontId="11" fillId="0" borderId="12" xfId="21" applyNumberFormat="1" applyFont="1" applyFill="1" applyBorder="1" applyAlignment="1">
      <alignment vertical="center" wrapText="1"/>
      <protection/>
    </xf>
    <xf numFmtId="3" fontId="6" fillId="0" borderId="17" xfId="21" applyNumberFormat="1" applyFont="1" applyFill="1" applyBorder="1" applyAlignment="1">
      <alignment vertical="center" wrapText="1"/>
      <protection/>
    </xf>
    <xf numFmtId="0" fontId="2" fillId="0" borderId="12" xfId="21" applyFont="1" applyFill="1" applyBorder="1" applyAlignment="1">
      <alignment horizontal="left" vertical="center" wrapText="1"/>
      <protection/>
    </xf>
    <xf numFmtId="3" fontId="8" fillId="0" borderId="18" xfId="21" applyNumberFormat="1" applyFont="1" applyFill="1" applyBorder="1" applyAlignment="1">
      <alignment vertical="center" wrapText="1"/>
      <protection/>
    </xf>
    <xf numFmtId="3" fontId="11" fillId="0" borderId="19" xfId="21" applyNumberFormat="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vertical="center" wrapText="1"/>
      <protection/>
    </xf>
    <xf numFmtId="1" fontId="2" fillId="0" borderId="0" xfId="21" applyNumberFormat="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vertical="center" wrapText="1"/>
      <protection/>
    </xf>
    <xf numFmtId="1" fontId="2" fillId="0" borderId="16" xfId="21" applyNumberFormat="1" applyFont="1" applyFill="1" applyBorder="1" applyAlignment="1">
      <alignment horizontal="center" vertical="center" wrapText="1"/>
      <protection/>
    </xf>
    <xf numFmtId="0" fontId="6" fillId="0" borderId="20" xfId="21" applyFont="1" applyFill="1" applyBorder="1" applyAlignment="1">
      <alignment horizontal="center" vertical="center" wrapText="1"/>
      <protection/>
    </xf>
    <xf numFmtId="0" fontId="2" fillId="0" borderId="21" xfId="21" applyFont="1" applyFill="1" applyBorder="1" applyAlignment="1">
      <alignment vertical="center" wrapText="1"/>
      <protection/>
    </xf>
    <xf numFmtId="1" fontId="2" fillId="0" borderId="22" xfId="21" applyNumberFormat="1" applyFont="1" applyFill="1" applyBorder="1" applyAlignment="1">
      <alignment horizontal="center" vertical="center" wrapText="1"/>
      <protection/>
    </xf>
    <xf numFmtId="3" fontId="6" fillId="0" borderId="21" xfId="21" applyNumberFormat="1" applyFont="1" applyFill="1" applyBorder="1" applyAlignment="1">
      <alignment vertical="center" wrapText="1"/>
      <protection/>
    </xf>
    <xf numFmtId="3" fontId="6" fillId="0" borderId="23" xfId="21" applyNumberFormat="1" applyFont="1" applyFill="1" applyBorder="1" applyAlignment="1">
      <alignment vertical="center" wrapText="1"/>
      <protection/>
    </xf>
    <xf numFmtId="0" fontId="6" fillId="0" borderId="24" xfId="21" applyFont="1" applyFill="1" applyBorder="1" applyAlignment="1">
      <alignment horizontal="center" vertical="center" wrapText="1"/>
      <protection/>
    </xf>
    <xf numFmtId="0" fontId="2" fillId="0" borderId="25" xfId="21" applyFont="1" applyFill="1" applyBorder="1" applyAlignment="1">
      <alignment vertical="center" wrapText="1"/>
      <protection/>
    </xf>
    <xf numFmtId="1" fontId="2" fillId="0" borderId="26" xfId="21" applyNumberFormat="1" applyFont="1" applyFill="1" applyBorder="1" applyAlignment="1">
      <alignment horizontal="center" vertical="center" wrapText="1"/>
      <protection/>
    </xf>
    <xf numFmtId="3" fontId="6" fillId="0" borderId="25" xfId="21" applyNumberFormat="1" applyFont="1" applyFill="1" applyBorder="1" applyAlignment="1">
      <alignment vertical="center" wrapText="1"/>
      <protection/>
    </xf>
    <xf numFmtId="3" fontId="6" fillId="0" borderId="27" xfId="21" applyNumberFormat="1" applyFont="1" applyFill="1" applyBorder="1" applyAlignment="1">
      <alignment vertical="center" wrapText="1"/>
      <protection/>
    </xf>
    <xf numFmtId="1" fontId="2" fillId="0" borderId="14" xfId="21" applyNumberFormat="1" applyFont="1" applyFill="1" applyBorder="1" applyAlignment="1">
      <alignment horizontal="center" vertical="center" wrapText="1"/>
      <protection/>
    </xf>
    <xf numFmtId="0" fontId="6" fillId="0" borderId="28" xfId="21" applyFont="1" applyFill="1" applyBorder="1" applyAlignment="1">
      <alignment horizontal="center" vertical="center" wrapText="1"/>
      <protection/>
    </xf>
    <xf numFmtId="3" fontId="6" fillId="0" borderId="4" xfId="21" applyNumberFormat="1" applyFont="1" applyFill="1" applyBorder="1" applyAlignment="1">
      <alignment vertical="center" wrapText="1"/>
      <protection/>
    </xf>
    <xf numFmtId="3" fontId="6" fillId="0" borderId="29" xfId="21" applyNumberFormat="1" applyFont="1" applyFill="1" applyBorder="1" applyAlignment="1">
      <alignment vertical="center" wrapText="1"/>
      <protection/>
    </xf>
    <xf numFmtId="0" fontId="2" fillId="0" borderId="7" xfId="21" applyFont="1" applyFill="1" applyBorder="1" applyAlignment="1">
      <alignment vertical="center" wrapText="1"/>
      <protection/>
    </xf>
    <xf numFmtId="0" fontId="6" fillId="0" borderId="24" xfId="21" applyFont="1" applyFill="1" applyBorder="1" applyAlignment="1">
      <alignment vertical="center" wrapText="1"/>
      <protection/>
    </xf>
    <xf numFmtId="1" fontId="2" fillId="0" borderId="25" xfId="21" applyNumberFormat="1" applyFont="1" applyFill="1" applyBorder="1" applyAlignment="1">
      <alignment horizontal="center" vertical="center" wrapText="1"/>
      <protection/>
    </xf>
    <xf numFmtId="0" fontId="6" fillId="0" borderId="11" xfId="21" applyFont="1" applyFill="1" applyBorder="1" applyAlignment="1">
      <alignment vertical="center" wrapText="1"/>
      <protection/>
    </xf>
    <xf numFmtId="1" fontId="2" fillId="0" borderId="12" xfId="21" applyNumberFormat="1" applyFont="1" applyFill="1" applyBorder="1" applyAlignment="1">
      <alignment horizontal="center" vertical="center" wrapText="1"/>
      <protection/>
    </xf>
    <xf numFmtId="3" fontId="11" fillId="0" borderId="30" xfId="21" applyNumberFormat="1" applyFont="1" applyFill="1" applyBorder="1" applyAlignment="1">
      <alignment vertical="center" wrapText="1"/>
      <protection/>
    </xf>
    <xf numFmtId="1" fontId="2" fillId="0" borderId="25" xfId="21" applyNumberFormat="1" applyFont="1" applyFill="1" applyBorder="1" applyAlignment="1">
      <alignment vertical="center" wrapText="1"/>
      <protection/>
    </xf>
    <xf numFmtId="0" fontId="10" fillId="0" borderId="31" xfId="21" applyFont="1" applyFill="1" applyBorder="1" applyAlignment="1">
      <alignment horizontal="center" vertical="center" wrapText="1"/>
      <protection/>
    </xf>
    <xf numFmtId="0" fontId="10" fillId="0" borderId="32" xfId="21" applyFont="1" applyFill="1" applyBorder="1" applyAlignment="1">
      <alignment horizontal="center" vertical="center" wrapText="1"/>
      <protection/>
    </xf>
    <xf numFmtId="3" fontId="7" fillId="0" borderId="32" xfId="21" applyNumberFormat="1" applyFont="1" applyFill="1" applyBorder="1" applyAlignment="1">
      <alignment horizontal="center" vertical="center" wrapText="1"/>
      <protection/>
    </xf>
    <xf numFmtId="0" fontId="7" fillId="0" borderId="32" xfId="21" applyFont="1" applyFill="1" applyBorder="1" applyAlignment="1">
      <alignment horizontal="center" vertical="center" wrapText="1"/>
      <protection/>
    </xf>
    <xf numFmtId="0" fontId="6" fillId="0" borderId="33" xfId="21" applyFont="1" applyFill="1" applyBorder="1" applyAlignment="1">
      <alignment horizontal="center" vertical="center" wrapText="1"/>
      <protection/>
    </xf>
    <xf numFmtId="0" fontId="8" fillId="0" borderId="34" xfId="21" applyFont="1" applyFill="1" applyBorder="1" applyAlignment="1">
      <alignment vertical="center" wrapText="1"/>
      <protection/>
    </xf>
    <xf numFmtId="3" fontId="8" fillId="0" borderId="35" xfId="21" applyNumberFormat="1" applyFont="1" applyFill="1" applyBorder="1" applyAlignment="1">
      <alignment vertical="center" wrapText="1"/>
      <protection/>
    </xf>
    <xf numFmtId="0" fontId="13" fillId="0" borderId="0" xfId="21" applyFont="1" applyAlignment="1">
      <alignment vertical="top"/>
      <protection/>
    </xf>
    <xf numFmtId="3" fontId="8" fillId="0" borderId="0" xfId="21" applyNumberFormat="1" applyFont="1" applyBorder="1" applyAlignment="1">
      <alignment vertical="center" wrapText="1"/>
      <protection/>
    </xf>
    <xf numFmtId="0" fontId="8" fillId="0" borderId="0" xfId="21" applyFont="1" applyAlignment="1">
      <alignment vertical="center" wrapText="1"/>
      <protection/>
    </xf>
    <xf numFmtId="0" fontId="14" fillId="0" borderId="0" xfId="21" applyFont="1">
      <alignment/>
      <protection/>
    </xf>
    <xf numFmtId="3" fontId="14" fillId="0" borderId="0" xfId="21" applyNumberFormat="1" applyFont="1">
      <alignment/>
      <protection/>
    </xf>
    <xf numFmtId="0" fontId="14" fillId="0" borderId="0" xfId="21" applyFont="1" applyAlignment="1">
      <alignment horizontal="right"/>
      <protection/>
    </xf>
    <xf numFmtId="0" fontId="15" fillId="0" borderId="0" xfId="21" applyFont="1">
      <alignment/>
      <protection/>
    </xf>
    <xf numFmtId="0" fontId="0" fillId="0" borderId="0" xfId="20" applyAlignment="1">
      <alignment horizontal="center"/>
      <protection/>
    </xf>
    <xf numFmtId="0" fontId="0" fillId="0" borderId="0" xfId="20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16" fillId="0" borderId="4" xfId="19" applyFont="1" applyBorder="1" applyAlignment="1">
      <alignment horizontal="center" vertical="center"/>
      <protection/>
    </xf>
    <xf numFmtId="0" fontId="16" fillId="0" borderId="0" xfId="19" applyFont="1" applyAlignment="1">
      <alignment horizontal="center" vertical="center"/>
      <protection/>
    </xf>
    <xf numFmtId="49" fontId="17" fillId="0" borderId="6" xfId="19" applyNumberFormat="1" applyFont="1" applyBorder="1" applyAlignment="1">
      <alignment horizontal="center"/>
      <protection/>
    </xf>
    <xf numFmtId="49" fontId="17" fillId="0" borderId="6" xfId="19" applyNumberFormat="1" applyFont="1" applyBorder="1" applyAlignment="1">
      <alignment horizontal="center" vertical="center"/>
      <protection/>
    </xf>
    <xf numFmtId="0" fontId="17" fillId="0" borderId="6" xfId="19" applyFont="1" applyBorder="1" applyAlignment="1">
      <alignment horizontal="center" vertical="center"/>
      <protection/>
    </xf>
    <xf numFmtId="3" fontId="17" fillId="0" borderId="6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49" fontId="18" fillId="0" borderId="4" xfId="19" applyNumberFormat="1" applyFont="1" applyBorder="1" applyAlignment="1">
      <alignment horizontal="center"/>
      <protection/>
    </xf>
    <xf numFmtId="49" fontId="18" fillId="0" borderId="36" xfId="19" applyNumberFormat="1" applyFont="1" applyBorder="1" applyAlignment="1">
      <alignment horizontal="center" vertical="center"/>
      <protection/>
    </xf>
    <xf numFmtId="0" fontId="18" fillId="0" borderId="36" xfId="19" applyFont="1" applyBorder="1" applyAlignment="1">
      <alignment horizontal="center" vertical="center"/>
      <protection/>
    </xf>
    <xf numFmtId="3" fontId="18" fillId="0" borderId="36" xfId="19" applyNumberFormat="1" applyFont="1" applyBorder="1" applyAlignment="1">
      <alignment vertical="center"/>
      <protection/>
    </xf>
    <xf numFmtId="0" fontId="18" fillId="0" borderId="0" xfId="19" applyFont="1">
      <alignment/>
      <protection/>
    </xf>
    <xf numFmtId="0" fontId="2" fillId="0" borderId="37" xfId="19" applyBorder="1" applyAlignment="1">
      <alignment horizontal="center"/>
      <protection/>
    </xf>
    <xf numFmtId="0" fontId="19" fillId="0" borderId="4" xfId="19" applyFont="1" applyBorder="1" applyAlignment="1">
      <alignment horizontal="center" vertical="center"/>
      <protection/>
    </xf>
    <xf numFmtId="49" fontId="2" fillId="0" borderId="38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/>
      <protection/>
    </xf>
    <xf numFmtId="3" fontId="2" fillId="0" borderId="4" xfId="19" applyNumberFormat="1" applyBorder="1" applyAlignment="1">
      <alignment vertical="center"/>
      <protection/>
    </xf>
    <xf numFmtId="0" fontId="2" fillId="0" borderId="0" xfId="19">
      <alignment/>
      <protection/>
    </xf>
    <xf numFmtId="0" fontId="19" fillId="0" borderId="37" xfId="19" applyFont="1" applyBorder="1" applyAlignment="1">
      <alignment horizontal="center" vertical="center"/>
      <protection/>
    </xf>
    <xf numFmtId="49" fontId="2" fillId="0" borderId="39" xfId="19" applyNumberFormat="1" applyBorder="1" applyAlignment="1">
      <alignment horizontal="center" vertical="center"/>
      <protection/>
    </xf>
    <xf numFmtId="0" fontId="2" fillId="0" borderId="37" xfId="19" applyBorder="1" applyAlignment="1">
      <alignment vertical="center"/>
      <protection/>
    </xf>
    <xf numFmtId="3" fontId="2" fillId="0" borderId="37" xfId="19" applyNumberFormat="1" applyBorder="1" applyAlignment="1">
      <alignment vertical="center"/>
      <protection/>
    </xf>
    <xf numFmtId="0" fontId="2" fillId="0" borderId="39" xfId="19" applyBorder="1" applyAlignment="1">
      <alignment horizontal="center"/>
      <protection/>
    </xf>
    <xf numFmtId="49" fontId="2" fillId="0" borderId="37" xfId="19" applyNumberFormat="1" applyBorder="1" applyAlignment="1">
      <alignment horizontal="center" vertical="center"/>
      <protection/>
    </xf>
    <xf numFmtId="49" fontId="18" fillId="0" borderId="14" xfId="19" applyNumberFormat="1" applyFont="1" applyBorder="1" applyAlignment="1">
      <alignment horizontal="center" vertical="center"/>
      <protection/>
    </xf>
    <xf numFmtId="0" fontId="18" fillId="0" borderId="14" xfId="19" applyFont="1" applyBorder="1" applyAlignment="1">
      <alignment horizontal="center" vertical="center"/>
      <protection/>
    </xf>
    <xf numFmtId="3" fontId="18" fillId="0" borderId="14" xfId="19" applyNumberFormat="1" applyFont="1" applyBorder="1" applyAlignment="1">
      <alignment vertical="center"/>
      <protection/>
    </xf>
    <xf numFmtId="0" fontId="2" fillId="0" borderId="37" xfId="19" applyBorder="1" applyAlignment="1">
      <alignment horizontal="center" vertical="center"/>
      <protection/>
    </xf>
    <xf numFmtId="0" fontId="2" fillId="0" borderId="37" xfId="19" applyBorder="1" applyAlignment="1">
      <alignment vertical="center" wrapText="1"/>
      <protection/>
    </xf>
    <xf numFmtId="3" fontId="2" fillId="0" borderId="39" xfId="19" applyNumberFormat="1" applyBorder="1" applyAlignment="1">
      <alignment vertical="center"/>
      <protection/>
    </xf>
    <xf numFmtId="0" fontId="2" fillId="0" borderId="39" xfId="19" applyBorder="1" applyAlignment="1">
      <alignment horizontal="center" vertical="center"/>
      <protection/>
    </xf>
    <xf numFmtId="0" fontId="2" fillId="0" borderId="39" xfId="19" applyBorder="1" applyAlignment="1">
      <alignment vertical="center" wrapText="1"/>
      <protection/>
    </xf>
    <xf numFmtId="3" fontId="2" fillId="0" borderId="38" xfId="19" applyNumberFormat="1" applyBorder="1" applyAlignment="1">
      <alignment vertical="center"/>
      <protection/>
    </xf>
    <xf numFmtId="49" fontId="2" fillId="0" borderId="4" xfId="19" applyNumberFormat="1" applyBorder="1" applyAlignment="1">
      <alignment horizontal="center" vertical="center"/>
      <protection/>
    </xf>
    <xf numFmtId="0" fontId="2" fillId="0" borderId="4" xfId="19" applyBorder="1" applyAlignment="1">
      <alignment vertical="center" wrapText="1"/>
      <protection/>
    </xf>
    <xf numFmtId="49" fontId="18" fillId="0" borderId="37" xfId="19" applyNumberFormat="1" applyFont="1" applyBorder="1" applyAlignment="1">
      <alignment horizontal="center"/>
      <protection/>
    </xf>
    <xf numFmtId="0" fontId="2" fillId="0" borderId="40" xfId="19" applyBorder="1" applyAlignment="1">
      <alignment horizontal="center"/>
      <protection/>
    </xf>
    <xf numFmtId="0" fontId="19" fillId="0" borderId="12" xfId="19" applyFont="1" applyBorder="1" applyAlignment="1">
      <alignment horizontal="center" vertical="center"/>
      <protection/>
    </xf>
    <xf numFmtId="49" fontId="2" fillId="0" borderId="12" xfId="19" applyNumberFormat="1" applyBorder="1" applyAlignment="1">
      <alignment horizontal="center" vertical="center"/>
      <protection/>
    </xf>
    <xf numFmtId="0" fontId="2" fillId="0" borderId="12" xfId="19" applyBorder="1" applyAlignment="1">
      <alignment vertical="center" wrapText="1"/>
      <protection/>
    </xf>
    <xf numFmtId="3" fontId="2" fillId="0" borderId="12" xfId="19" applyNumberFormat="1" applyBorder="1" applyAlignment="1">
      <alignment vertical="center"/>
      <protection/>
    </xf>
    <xf numFmtId="0" fontId="2" fillId="0" borderId="0" xfId="19" applyBorder="1" applyAlignment="1">
      <alignment horizontal="center"/>
      <protection/>
    </xf>
    <xf numFmtId="0" fontId="19" fillId="0" borderId="0" xfId="19" applyFont="1" applyBorder="1" applyAlignment="1">
      <alignment horizontal="center" vertical="center"/>
      <protection/>
    </xf>
    <xf numFmtId="49" fontId="2" fillId="0" borderId="0" xfId="19" applyNumberFormat="1" applyBorder="1" applyAlignment="1">
      <alignment horizontal="center" vertical="center"/>
      <protection/>
    </xf>
    <xf numFmtId="0" fontId="2" fillId="0" borderId="0" xfId="19" applyBorder="1" applyAlignment="1">
      <alignment vertical="center" wrapText="1"/>
      <protection/>
    </xf>
    <xf numFmtId="3" fontId="2" fillId="0" borderId="0" xfId="19" applyNumberFormat="1" applyBorder="1" applyAlignment="1">
      <alignment vertical="center"/>
      <protection/>
    </xf>
    <xf numFmtId="0" fontId="16" fillId="0" borderId="14" xfId="19" applyFont="1" applyBorder="1" applyAlignment="1">
      <alignment horizontal="center" vertical="center"/>
      <protection/>
    </xf>
    <xf numFmtId="0" fontId="17" fillId="0" borderId="21" xfId="19" applyFont="1" applyBorder="1" applyAlignment="1">
      <alignment horizontal="center"/>
      <protection/>
    </xf>
    <xf numFmtId="0" fontId="20" fillId="0" borderId="25" xfId="19" applyFont="1" applyBorder="1" applyAlignment="1">
      <alignment horizontal="center" vertical="center"/>
      <protection/>
    </xf>
    <xf numFmtId="0" fontId="17" fillId="0" borderId="25" xfId="19" applyFont="1" applyBorder="1" applyAlignment="1">
      <alignment horizontal="center" vertical="center"/>
      <protection/>
    </xf>
    <xf numFmtId="0" fontId="17" fillId="0" borderId="25" xfId="19" applyFont="1" applyBorder="1" applyAlignment="1">
      <alignment horizontal="center" vertical="center" wrapText="1"/>
      <protection/>
    </xf>
    <xf numFmtId="3" fontId="17" fillId="0" borderId="25" xfId="19" applyNumberFormat="1" applyFont="1" applyBorder="1" applyAlignment="1">
      <alignment vertical="center"/>
      <protection/>
    </xf>
    <xf numFmtId="0" fontId="18" fillId="0" borderId="38" xfId="19" applyFont="1" applyBorder="1" applyAlignment="1">
      <alignment horizontal="center"/>
      <protection/>
    </xf>
    <xf numFmtId="0" fontId="20" fillId="0" borderId="6" xfId="19" applyFont="1" applyBorder="1" applyAlignment="1">
      <alignment horizontal="center" vertical="center"/>
      <protection/>
    </xf>
    <xf numFmtId="0" fontId="18" fillId="0" borderId="12" xfId="19" applyFont="1" applyBorder="1" applyAlignment="1">
      <alignment horizontal="center" vertical="center"/>
      <protection/>
    </xf>
    <xf numFmtId="3" fontId="18" fillId="0" borderId="12" xfId="19" applyNumberFormat="1" applyFont="1" applyBorder="1" applyAlignment="1">
      <alignment vertical="center"/>
      <protection/>
    </xf>
    <xf numFmtId="0" fontId="0" fillId="0" borderId="39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3" fontId="17" fillId="0" borderId="0" xfId="19" applyNumberFormat="1" applyFont="1">
      <alignment/>
      <protection/>
    </xf>
    <xf numFmtId="0" fontId="18" fillId="0" borderId="4" xfId="19" applyFont="1" applyBorder="1" applyAlignment="1">
      <alignment horizontal="center"/>
      <protection/>
    </xf>
    <xf numFmtId="0" fontId="19" fillId="0" borderId="38" xfId="19" applyFont="1" applyBorder="1" applyAlignment="1">
      <alignment horizontal="center" vertical="center"/>
      <protection/>
    </xf>
    <xf numFmtId="0" fontId="2" fillId="0" borderId="38" xfId="19" applyBorder="1" applyAlignment="1">
      <alignment vertical="center" wrapText="1"/>
      <protection/>
    </xf>
    <xf numFmtId="0" fontId="2" fillId="0" borderId="38" xfId="19" applyBorder="1" applyAlignment="1">
      <alignment horizontal="center"/>
      <protection/>
    </xf>
    <xf numFmtId="0" fontId="2" fillId="0" borderId="38" xfId="19" applyBorder="1" applyAlignment="1">
      <alignment vertical="center"/>
      <protection/>
    </xf>
    <xf numFmtId="0" fontId="19" fillId="0" borderId="39" xfId="19" applyFont="1" applyBorder="1" applyAlignment="1">
      <alignment horizontal="center" vertical="center"/>
      <protection/>
    </xf>
    <xf numFmtId="0" fontId="2" fillId="0" borderId="39" xfId="19" applyBorder="1" applyAlignment="1">
      <alignment vertical="center"/>
      <protection/>
    </xf>
    <xf numFmtId="49" fontId="2" fillId="0" borderId="39" xfId="19" applyNumberFormat="1" applyBorder="1" applyAlignment="1">
      <alignment horizontal="left" vertical="center"/>
      <protection/>
    </xf>
    <xf numFmtId="0" fontId="2" fillId="0" borderId="12" xfId="19" applyBorder="1" applyAlignment="1">
      <alignment horizontal="center" vertical="center"/>
      <protection/>
    </xf>
    <xf numFmtId="0" fontId="16" fillId="0" borderId="3" xfId="19" applyFont="1" applyBorder="1" applyAlignment="1">
      <alignment horizontal="center" vertical="center"/>
      <protection/>
    </xf>
    <xf numFmtId="0" fontId="2" fillId="0" borderId="38" xfId="19" applyBorder="1" applyAlignment="1">
      <alignment horizontal="center" vertical="center"/>
      <protection/>
    </xf>
    <xf numFmtId="0" fontId="18" fillId="0" borderId="37" xfId="19" applyFont="1" applyBorder="1" applyAlignment="1">
      <alignment horizontal="center"/>
      <protection/>
    </xf>
    <xf numFmtId="0" fontId="2" fillId="0" borderId="4" xfId="19" applyBorder="1" applyAlignment="1">
      <alignment horizontal="center" vertical="center"/>
      <protection/>
    </xf>
    <xf numFmtId="0" fontId="19" fillId="0" borderId="40" xfId="19" applyFont="1" applyBorder="1" applyAlignment="1">
      <alignment horizontal="center" vertical="center"/>
      <protection/>
    </xf>
    <xf numFmtId="49" fontId="2" fillId="0" borderId="40" xfId="19" applyNumberFormat="1" applyBorder="1" applyAlignment="1">
      <alignment horizontal="center" vertical="center"/>
      <protection/>
    </xf>
    <xf numFmtId="0" fontId="2" fillId="0" borderId="40" xfId="19" applyBorder="1" applyAlignment="1">
      <alignment vertical="center"/>
      <protection/>
    </xf>
    <xf numFmtId="3" fontId="2" fillId="0" borderId="40" xfId="19" applyNumberFormat="1" applyBorder="1" applyAlignment="1">
      <alignment vertical="center"/>
      <protection/>
    </xf>
    <xf numFmtId="0" fontId="2" fillId="0" borderId="4" xfId="19" applyBorder="1" applyAlignment="1">
      <alignment horizontal="center"/>
      <protection/>
    </xf>
    <xf numFmtId="0" fontId="17" fillId="0" borderId="6" xfId="19" applyFont="1" applyBorder="1" applyAlignment="1">
      <alignment horizontal="center" vertical="center" wrapText="1"/>
      <protection/>
    </xf>
    <xf numFmtId="0" fontId="18" fillId="0" borderId="36" xfId="19" applyFont="1" applyBorder="1" applyAlignment="1">
      <alignment horizontal="center" vertical="center" wrapText="1"/>
      <protection/>
    </xf>
    <xf numFmtId="0" fontId="18" fillId="0" borderId="14" xfId="19" applyFont="1" applyBorder="1" applyAlignment="1">
      <alignment horizontal="left" vertical="center" wrapText="1"/>
      <protection/>
    </xf>
    <xf numFmtId="0" fontId="17" fillId="0" borderId="6" xfId="19" applyFont="1" applyBorder="1" applyAlignment="1">
      <alignment horizontal="center"/>
      <protection/>
    </xf>
    <xf numFmtId="0" fontId="18" fillId="0" borderId="38" xfId="19" applyFont="1" applyBorder="1" applyAlignment="1">
      <alignment horizontal="center" vertical="center"/>
      <protection/>
    </xf>
    <xf numFmtId="0" fontId="18" fillId="0" borderId="38" xfId="19" applyFont="1" applyBorder="1" applyAlignment="1">
      <alignment horizontal="center" vertical="center" wrapText="1"/>
      <protection/>
    </xf>
    <xf numFmtId="3" fontId="18" fillId="0" borderId="38" xfId="19" applyNumberFormat="1" applyFont="1" applyBorder="1" applyAlignment="1">
      <alignment vertical="center"/>
      <protection/>
    </xf>
    <xf numFmtId="0" fontId="2" fillId="0" borderId="40" xfId="19" applyBorder="1" applyAlignment="1">
      <alignment horizontal="center" vertical="center"/>
      <protection/>
    </xf>
    <xf numFmtId="0" fontId="2" fillId="0" borderId="40" xfId="19" applyBorder="1" applyAlignment="1">
      <alignment vertical="center" wrapText="1"/>
      <protection/>
    </xf>
    <xf numFmtId="0" fontId="2" fillId="0" borderId="12" xfId="19" applyBorder="1" applyAlignment="1">
      <alignment horizontal="center"/>
      <protection/>
    </xf>
    <xf numFmtId="0" fontId="21" fillId="0" borderId="12" xfId="19" applyFont="1" applyBorder="1" applyAlignment="1">
      <alignment horizontal="center" vertical="center"/>
      <protection/>
    </xf>
    <xf numFmtId="0" fontId="21" fillId="0" borderId="4" xfId="19" applyFont="1" applyBorder="1" applyAlignment="1">
      <alignment horizontal="center" vertical="center"/>
      <protection/>
    </xf>
    <xf numFmtId="0" fontId="18" fillId="0" borderId="14" xfId="19" applyFont="1" applyBorder="1" applyAlignment="1">
      <alignment horizontal="center" vertical="center" wrapText="1"/>
      <protection/>
    </xf>
    <xf numFmtId="0" fontId="18" fillId="0" borderId="39" xfId="19" applyFont="1" applyBorder="1" applyAlignment="1">
      <alignment horizontal="center"/>
      <protection/>
    </xf>
    <xf numFmtId="0" fontId="18" fillId="0" borderId="12" xfId="19" applyFont="1" applyBorder="1" applyAlignment="1">
      <alignment horizontal="center" vertical="center" wrapText="1"/>
      <protection/>
    </xf>
    <xf numFmtId="0" fontId="2" fillId="0" borderId="6" xfId="19" applyBorder="1" applyAlignment="1">
      <alignment horizontal="center" vertical="center"/>
      <protection/>
    </xf>
    <xf numFmtId="49" fontId="2" fillId="0" borderId="6" xfId="19" applyNumberFormat="1" applyBorder="1" applyAlignment="1">
      <alignment horizontal="center" vertical="center"/>
      <protection/>
    </xf>
    <xf numFmtId="49" fontId="2" fillId="0" borderId="36" xfId="19" applyNumberFormat="1" applyBorder="1" applyAlignment="1">
      <alignment horizontal="center" vertical="center"/>
      <protection/>
    </xf>
    <xf numFmtId="0" fontId="18" fillId="0" borderId="36" xfId="19" applyFont="1" applyBorder="1" applyAlignment="1">
      <alignment horizontal="left" vertical="center" wrapText="1"/>
      <protection/>
    </xf>
    <xf numFmtId="3" fontId="2" fillId="0" borderId="36" xfId="19" applyNumberFormat="1" applyBorder="1" applyAlignment="1">
      <alignment vertical="center"/>
      <protection/>
    </xf>
    <xf numFmtId="49" fontId="21" fillId="0" borderId="38" xfId="19" applyNumberFormat="1" applyFont="1" applyBorder="1" applyAlignment="1">
      <alignment horizontal="center" vertical="center"/>
      <protection/>
    </xf>
    <xf numFmtId="0" fontId="21" fillId="0" borderId="4" xfId="19" applyFont="1" applyBorder="1" applyAlignment="1">
      <alignment horizontal="left" vertical="center" wrapText="1"/>
      <protection/>
    </xf>
    <xf numFmtId="0" fontId="21" fillId="0" borderId="40" xfId="19" applyFont="1" applyBorder="1" applyAlignment="1">
      <alignment horizontal="center" vertical="center"/>
      <protection/>
    </xf>
    <xf numFmtId="49" fontId="21" fillId="0" borderId="40" xfId="19" applyNumberFormat="1" applyFont="1" applyBorder="1" applyAlignment="1">
      <alignment horizontal="center" vertical="center"/>
      <protection/>
    </xf>
    <xf numFmtId="0" fontId="21" fillId="0" borderId="40" xfId="19" applyFont="1" applyBorder="1" applyAlignment="1">
      <alignment horizontal="left" vertical="center" wrapText="1"/>
      <protection/>
    </xf>
    <xf numFmtId="49" fontId="21" fillId="0" borderId="4" xfId="19" applyNumberFormat="1" applyFont="1" applyBorder="1" applyAlignment="1">
      <alignment horizontal="center" vertical="center"/>
      <protection/>
    </xf>
    <xf numFmtId="49" fontId="2" fillId="0" borderId="14" xfId="19" applyNumberFormat="1" applyBorder="1" applyAlignment="1">
      <alignment horizontal="center" vertical="center"/>
      <protection/>
    </xf>
    <xf numFmtId="3" fontId="2" fillId="0" borderId="14" xfId="19" applyNumberFormat="1" applyBorder="1" applyAlignment="1">
      <alignment vertical="center"/>
      <protection/>
    </xf>
    <xf numFmtId="3" fontId="2" fillId="0" borderId="0" xfId="19" applyNumberFormat="1">
      <alignment/>
      <protection/>
    </xf>
    <xf numFmtId="0" fontId="18" fillId="0" borderId="4" xfId="19" applyFont="1" applyBorder="1" applyAlignment="1">
      <alignment horizontal="center" vertical="center"/>
      <protection/>
    </xf>
    <xf numFmtId="49" fontId="0" fillId="0" borderId="38" xfId="19" applyNumberFormat="1" applyFont="1" applyBorder="1" applyAlignment="1">
      <alignment horizontal="center" vertical="center"/>
      <protection/>
    </xf>
    <xf numFmtId="0" fontId="0" fillId="0" borderId="4" xfId="19" applyFont="1" applyBorder="1" applyAlignment="1">
      <alignment horizontal="left" vertical="center" wrapText="1"/>
      <protection/>
    </xf>
    <xf numFmtId="3" fontId="0" fillId="0" borderId="38" xfId="19" applyNumberFormat="1" applyFont="1" applyBorder="1" applyAlignment="1">
      <alignment vertical="center"/>
      <protection/>
    </xf>
    <xf numFmtId="3" fontId="0" fillId="0" borderId="4" xfId="19" applyNumberFormat="1" applyFont="1" applyBorder="1" applyAlignment="1">
      <alignment vertical="center"/>
      <protection/>
    </xf>
    <xf numFmtId="0" fontId="18" fillId="0" borderId="37" xfId="19" applyFont="1" applyBorder="1" applyAlignment="1">
      <alignment horizontal="center" vertical="center"/>
      <protection/>
    </xf>
    <xf numFmtId="49" fontId="0" fillId="0" borderId="39" xfId="19" applyNumberFormat="1" applyFont="1" applyBorder="1" applyAlignment="1">
      <alignment horizontal="center" vertical="center"/>
      <protection/>
    </xf>
    <xf numFmtId="0" fontId="0" fillId="0" borderId="37" xfId="19" applyFont="1" applyBorder="1" applyAlignment="1">
      <alignment horizontal="left" vertical="center" wrapText="1"/>
      <protection/>
    </xf>
    <xf numFmtId="3" fontId="0" fillId="0" borderId="39" xfId="19" applyNumberFormat="1" applyFont="1" applyBorder="1" applyAlignment="1">
      <alignment vertical="center"/>
      <protection/>
    </xf>
    <xf numFmtId="3" fontId="0" fillId="0" borderId="37" xfId="19" applyNumberFormat="1" applyFont="1" applyBorder="1" applyAlignment="1">
      <alignment vertical="center"/>
      <protection/>
    </xf>
    <xf numFmtId="0" fontId="18" fillId="0" borderId="39" xfId="19" applyFont="1" applyBorder="1" applyAlignment="1">
      <alignment horizontal="center" vertical="center"/>
      <protection/>
    </xf>
    <xf numFmtId="3" fontId="22" fillId="0" borderId="6" xfId="19" applyNumberFormat="1" applyFont="1" applyBorder="1" applyAlignment="1">
      <alignment vertical="center"/>
      <protection/>
    </xf>
    <xf numFmtId="49" fontId="18" fillId="0" borderId="12" xfId="19" applyNumberFormat="1" applyFont="1" applyBorder="1" applyAlignment="1">
      <alignment horizontal="center" vertical="center"/>
      <protection/>
    </xf>
    <xf numFmtId="3" fontId="18" fillId="0" borderId="0" xfId="19" applyNumberFormat="1" applyFont="1">
      <alignment/>
      <protection/>
    </xf>
    <xf numFmtId="0" fontId="18" fillId="0" borderId="6" xfId="19" applyFont="1" applyBorder="1" applyAlignment="1">
      <alignment horizontal="center" vertical="center"/>
      <protection/>
    </xf>
    <xf numFmtId="3" fontId="20" fillId="0" borderId="6" xfId="19" applyNumberFormat="1" applyFont="1" applyBorder="1" applyAlignment="1">
      <alignment vertical="center"/>
      <protection/>
    </xf>
    <xf numFmtId="0" fontId="20" fillId="0" borderId="0" xfId="19" applyFont="1" applyAlignment="1">
      <alignment vertical="center"/>
      <protection/>
    </xf>
    <xf numFmtId="0" fontId="21" fillId="0" borderId="36" xfId="19" applyFont="1" applyBorder="1" applyAlignment="1">
      <alignment horizontal="center" vertical="center"/>
      <protection/>
    </xf>
    <xf numFmtId="3" fontId="11" fillId="0" borderId="36" xfId="19" applyNumberFormat="1" applyFont="1" applyBorder="1" applyAlignment="1">
      <alignment vertical="center"/>
      <protection/>
    </xf>
    <xf numFmtId="0" fontId="21" fillId="0" borderId="14" xfId="19" applyFont="1" applyBorder="1" applyAlignment="1">
      <alignment horizontal="center" vertical="center"/>
      <protection/>
    </xf>
    <xf numFmtId="3" fontId="11" fillId="0" borderId="14" xfId="19" applyNumberFormat="1" applyFont="1" applyBorder="1" applyAlignment="1">
      <alignment vertical="center"/>
      <protection/>
    </xf>
    <xf numFmtId="0" fontId="18" fillId="0" borderId="12" xfId="19" applyFont="1" applyBorder="1" applyAlignment="1">
      <alignment horizontal="left" vertical="center" wrapText="1"/>
      <protection/>
    </xf>
    <xf numFmtId="0" fontId="21" fillId="0" borderId="38" xfId="19" applyFont="1" applyBorder="1" applyAlignment="1">
      <alignment horizontal="center" vertical="center"/>
      <protection/>
    </xf>
    <xf numFmtId="0" fontId="18" fillId="0" borderId="38" xfId="19" applyFont="1" applyBorder="1" applyAlignment="1">
      <alignment horizontal="left" vertical="center" wrapText="1"/>
      <protection/>
    </xf>
    <xf numFmtId="3" fontId="9" fillId="0" borderId="0" xfId="19" applyNumberFormat="1" applyFont="1">
      <alignment/>
      <protection/>
    </xf>
    <xf numFmtId="0" fontId="9" fillId="0" borderId="0" xfId="19" applyFont="1">
      <alignment/>
      <protection/>
    </xf>
    <xf numFmtId="0" fontId="0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Alignment="1">
      <alignment horizontal="center" vertical="center"/>
      <protection/>
    </xf>
    <xf numFmtId="3" fontId="0" fillId="0" borderId="0" xfId="20" applyNumberFormat="1" applyAlignment="1">
      <alignment vertical="center"/>
      <protection/>
    </xf>
    <xf numFmtId="0" fontId="0" fillId="0" borderId="0" xfId="20" applyAlignment="1">
      <alignment vertical="center"/>
      <protection/>
    </xf>
    <xf numFmtId="3" fontId="0" fillId="0" borderId="0" xfId="20" applyNumberFormat="1">
      <alignment/>
      <protection/>
    </xf>
    <xf numFmtId="0" fontId="23" fillId="0" borderId="0" xfId="20" applyFont="1" applyAlignment="1">
      <alignment horizontal="center" vertical="center"/>
      <protection/>
    </xf>
    <xf numFmtId="0" fontId="11" fillId="0" borderId="4" xfId="19" applyFont="1" applyBorder="1" applyAlignment="1">
      <alignment horizontal="right" vertical="center" wrapText="1"/>
      <protection/>
    </xf>
    <xf numFmtId="3" fontId="6" fillId="0" borderId="38" xfId="19" applyNumberFormat="1" applyFont="1" applyBorder="1" applyAlignment="1">
      <alignment vertical="center"/>
      <protection/>
    </xf>
    <xf numFmtId="0" fontId="20" fillId="0" borderId="14" xfId="19" applyFont="1" applyBorder="1" applyAlignment="1">
      <alignment horizontal="center" vertical="center"/>
      <protection/>
    </xf>
    <xf numFmtId="49" fontId="17" fillId="0" borderId="25" xfId="19" applyNumberFormat="1" applyFont="1" applyBorder="1" applyAlignment="1">
      <alignment horizontal="center"/>
      <protection/>
    </xf>
    <xf numFmtId="49" fontId="17" fillId="0" borderId="25" xfId="19" applyNumberFormat="1" applyFont="1" applyBorder="1" applyAlignment="1">
      <alignment horizontal="center" vertical="center"/>
      <protection/>
    </xf>
    <xf numFmtId="0" fontId="16" fillId="0" borderId="36" xfId="19" applyFont="1" applyBorder="1" applyAlignment="1">
      <alignment horizontal="center" vertical="center"/>
      <protection/>
    </xf>
    <xf numFmtId="49" fontId="2" fillId="0" borderId="12" xfId="19" applyNumberFormat="1" applyFont="1" applyBorder="1" applyAlignment="1">
      <alignment horizontal="center" vertical="center"/>
      <protection/>
    </xf>
    <xf numFmtId="0" fontId="2" fillId="0" borderId="37" xfId="19" applyFont="1" applyBorder="1" applyAlignment="1">
      <alignment vertical="center" wrapText="1"/>
      <protection/>
    </xf>
    <xf numFmtId="0" fontId="24" fillId="0" borderId="37" xfId="19" applyFont="1" applyBorder="1" applyAlignment="1">
      <alignment horizontal="right" vertical="center" wrapText="1"/>
      <protection/>
    </xf>
    <xf numFmtId="3" fontId="2" fillId="0" borderId="37" xfId="19" applyNumberFormat="1" applyFont="1" applyBorder="1" applyAlignment="1">
      <alignment horizontal="center" vertical="center"/>
      <protection/>
    </xf>
    <xf numFmtId="3" fontId="2" fillId="0" borderId="37" xfId="19" applyNumberFormat="1" applyBorder="1" applyAlignment="1">
      <alignment horizontal="center" vertical="center"/>
      <protection/>
    </xf>
    <xf numFmtId="3" fontId="18" fillId="0" borderId="4" xfId="19" applyNumberFormat="1" applyFont="1" applyBorder="1" applyAlignment="1">
      <alignment vertical="center"/>
      <protection/>
    </xf>
    <xf numFmtId="0" fontId="2" fillId="0" borderId="39" xfId="19" applyFont="1" applyBorder="1" applyAlignment="1">
      <alignment vertical="center" wrapText="1"/>
      <protection/>
    </xf>
    <xf numFmtId="3" fontId="18" fillId="0" borderId="39" xfId="19" applyNumberFormat="1" applyFont="1" applyBorder="1" applyAlignment="1">
      <alignment vertical="center"/>
      <protection/>
    </xf>
    <xf numFmtId="0" fontId="24" fillId="0" borderId="39" xfId="19" applyFont="1" applyBorder="1" applyAlignment="1">
      <alignment horizontal="right" vertical="center" wrapText="1"/>
      <protection/>
    </xf>
    <xf numFmtId="0" fontId="24" fillId="0" borderId="4" xfId="19" applyFont="1" applyBorder="1" applyAlignment="1">
      <alignment horizontal="right" vertical="center" wrapText="1"/>
      <protection/>
    </xf>
    <xf numFmtId="0" fontId="18" fillId="0" borderId="0" xfId="19" applyFont="1" applyBorder="1" applyAlignment="1">
      <alignment horizontal="center" vertical="center"/>
      <protection/>
    </xf>
    <xf numFmtId="49" fontId="18" fillId="0" borderId="0" xfId="19" applyNumberFormat="1" applyFont="1" applyBorder="1" applyAlignment="1">
      <alignment horizontal="center" vertical="center"/>
      <protection/>
    </xf>
    <xf numFmtId="0" fontId="24" fillId="0" borderId="0" xfId="19" applyFont="1" applyBorder="1" applyAlignment="1">
      <alignment horizontal="right" vertical="center" wrapText="1"/>
      <protection/>
    </xf>
    <xf numFmtId="0" fontId="18" fillId="0" borderId="29" xfId="19" applyFont="1" applyBorder="1" applyAlignment="1">
      <alignment horizontal="center"/>
      <protection/>
    </xf>
    <xf numFmtId="49" fontId="18" fillId="0" borderId="41" xfId="19" applyNumberFormat="1" applyFont="1" applyBorder="1" applyAlignment="1">
      <alignment horizontal="center" vertical="center"/>
      <protection/>
    </xf>
    <xf numFmtId="0" fontId="19" fillId="0" borderId="42" xfId="19" applyFont="1" applyBorder="1" applyAlignment="1">
      <alignment horizontal="center" vertical="center"/>
      <protection/>
    </xf>
    <xf numFmtId="0" fontId="19" fillId="0" borderId="43" xfId="19" applyFont="1" applyBorder="1" applyAlignment="1">
      <alignment horizontal="center" vertical="center"/>
      <protection/>
    </xf>
    <xf numFmtId="0" fontId="18" fillId="0" borderId="44" xfId="19" applyFont="1" applyBorder="1" applyAlignment="1">
      <alignment horizontal="center" vertical="center"/>
      <protection/>
    </xf>
    <xf numFmtId="0" fontId="19" fillId="0" borderId="45" xfId="19" applyFont="1" applyBorder="1" applyAlignment="1">
      <alignment horizontal="center" vertical="center"/>
      <protection/>
    </xf>
    <xf numFmtId="0" fontId="16" fillId="0" borderId="44" xfId="19" applyFont="1" applyBorder="1" applyAlignment="1">
      <alignment horizontal="center" vertical="center"/>
      <protection/>
    </xf>
    <xf numFmtId="0" fontId="2" fillId="0" borderId="29" xfId="19" applyBorder="1" applyAlignment="1">
      <alignment horizontal="center"/>
      <protection/>
    </xf>
    <xf numFmtId="0" fontId="16" fillId="0" borderId="29" xfId="19" applyFont="1" applyBorder="1" applyAlignment="1">
      <alignment horizontal="center" vertical="center"/>
      <protection/>
    </xf>
    <xf numFmtId="0" fontId="17" fillId="0" borderId="46" xfId="19" applyFont="1" applyBorder="1" applyAlignment="1">
      <alignment horizontal="center"/>
      <protection/>
    </xf>
    <xf numFmtId="3" fontId="17" fillId="0" borderId="7" xfId="19" applyNumberFormat="1" applyFont="1" applyBorder="1" applyAlignment="1">
      <alignment vertical="center"/>
      <protection/>
    </xf>
    <xf numFmtId="49" fontId="18" fillId="0" borderId="47" xfId="19" applyNumberFormat="1" applyFont="1" applyBorder="1" applyAlignment="1">
      <alignment horizontal="center" vertical="center"/>
      <protection/>
    </xf>
    <xf numFmtId="49" fontId="2" fillId="0" borderId="42" xfId="19" applyNumberFormat="1" applyBorder="1" applyAlignment="1">
      <alignment horizontal="center" vertical="center"/>
      <protection/>
    </xf>
    <xf numFmtId="3" fontId="19" fillId="0" borderId="39" xfId="19" applyNumberFormat="1" applyFont="1" applyBorder="1" applyAlignment="1">
      <alignment horizontal="center" vertical="center"/>
      <protection/>
    </xf>
    <xf numFmtId="49" fontId="2" fillId="0" borderId="16" xfId="19" applyNumberFormat="1" applyBorder="1" applyAlignment="1">
      <alignment horizontal="center" vertical="center"/>
      <protection/>
    </xf>
    <xf numFmtId="49" fontId="2" fillId="0" borderId="41" xfId="19" applyNumberFormat="1" applyBorder="1" applyAlignment="1">
      <alignment horizontal="center" vertical="center"/>
      <protection/>
    </xf>
    <xf numFmtId="49" fontId="2" fillId="0" borderId="47" xfId="19" applyNumberFormat="1" applyBorder="1" applyAlignment="1">
      <alignment horizontal="center" vertical="center"/>
      <protection/>
    </xf>
    <xf numFmtId="49" fontId="2" fillId="0" borderId="43" xfId="19" applyNumberFormat="1" applyBorder="1" applyAlignment="1">
      <alignment horizontal="center" vertical="center"/>
      <protection/>
    </xf>
    <xf numFmtId="0" fontId="21" fillId="0" borderId="0" xfId="19" applyFont="1" applyBorder="1" applyAlignment="1">
      <alignment horizontal="center" vertical="center"/>
      <protection/>
    </xf>
    <xf numFmtId="0" fontId="18" fillId="0" borderId="17" xfId="19" applyFont="1" applyBorder="1" applyAlignment="1">
      <alignment horizontal="center" vertical="center"/>
      <protection/>
    </xf>
    <xf numFmtId="0" fontId="0" fillId="0" borderId="29" xfId="20" applyBorder="1" applyAlignment="1">
      <alignment horizontal="center"/>
      <protection/>
    </xf>
    <xf numFmtId="49" fontId="2" fillId="0" borderId="48" xfId="19" applyNumberFormat="1" applyBorder="1" applyAlignment="1">
      <alignment horizontal="center" vertical="center"/>
      <protection/>
    </xf>
    <xf numFmtId="0" fontId="2" fillId="0" borderId="47" xfId="19" applyBorder="1" applyAlignment="1">
      <alignment horizontal="center" vertical="center"/>
      <protection/>
    </xf>
    <xf numFmtId="0" fontId="2" fillId="0" borderId="0" xfId="19" applyBorder="1" applyAlignment="1">
      <alignment horizontal="center" vertical="center"/>
      <protection/>
    </xf>
    <xf numFmtId="49" fontId="18" fillId="0" borderId="17" xfId="19" applyNumberFormat="1" applyFont="1" applyBorder="1" applyAlignment="1">
      <alignment horizontal="center" vertical="center"/>
      <protection/>
    </xf>
    <xf numFmtId="49" fontId="18" fillId="0" borderId="29" xfId="19" applyNumberFormat="1" applyFont="1" applyBorder="1" applyAlignment="1">
      <alignment horizontal="center"/>
      <protection/>
    </xf>
    <xf numFmtId="0" fontId="18" fillId="0" borderId="17" xfId="19" applyFont="1" applyBorder="1" applyAlignment="1">
      <alignment horizontal="center"/>
      <protection/>
    </xf>
    <xf numFmtId="0" fontId="18" fillId="0" borderId="49" xfId="19" applyFont="1" applyBorder="1" applyAlignment="1">
      <alignment horizontal="center" vertical="center"/>
      <protection/>
    </xf>
    <xf numFmtId="49" fontId="18" fillId="0" borderId="45" xfId="19" applyNumberFormat="1" applyFont="1" applyBorder="1" applyAlignment="1">
      <alignment horizontal="center" vertical="center"/>
      <protection/>
    </xf>
    <xf numFmtId="0" fontId="24" fillId="0" borderId="40" xfId="19" applyFont="1" applyBorder="1" applyAlignment="1">
      <alignment horizontal="right" vertical="center" wrapText="1"/>
      <protection/>
    </xf>
    <xf numFmtId="3" fontId="18" fillId="0" borderId="40" xfId="19" applyNumberFormat="1" applyFont="1" applyBorder="1" applyAlignment="1">
      <alignment vertical="center"/>
      <protection/>
    </xf>
    <xf numFmtId="49" fontId="2" fillId="0" borderId="50" xfId="19" applyNumberFormat="1" applyBorder="1" applyAlignment="1">
      <alignment horizontal="center" vertical="center"/>
      <protection/>
    </xf>
    <xf numFmtId="3" fontId="2" fillId="0" borderId="37" xfId="19" applyNumberFormat="1" applyFont="1" applyBorder="1" applyAlignment="1">
      <alignment vertical="center"/>
      <protection/>
    </xf>
    <xf numFmtId="49" fontId="18" fillId="0" borderId="16" xfId="19" applyNumberFormat="1" applyFont="1" applyBorder="1" applyAlignment="1">
      <alignment horizontal="center" vertical="center"/>
      <protection/>
    </xf>
    <xf numFmtId="0" fontId="24" fillId="0" borderId="12" xfId="19" applyFont="1" applyBorder="1" applyAlignment="1">
      <alignment horizontal="right" vertical="center" wrapText="1"/>
      <protection/>
    </xf>
    <xf numFmtId="3" fontId="18" fillId="0" borderId="40" xfId="19" applyNumberFormat="1" applyFont="1" applyBorder="1" applyAlignment="1">
      <alignment horizontal="center" vertical="center"/>
      <protection/>
    </xf>
    <xf numFmtId="3" fontId="10" fillId="0" borderId="12" xfId="21" applyNumberFormat="1" applyFont="1" applyFill="1" applyBorder="1" applyAlignment="1">
      <alignment horizontal="left" vertical="center" wrapText="1"/>
      <protection/>
    </xf>
    <xf numFmtId="0" fontId="2" fillId="0" borderId="42" xfId="21" applyFont="1" applyFill="1" applyBorder="1" applyAlignment="1">
      <alignment horizontal="center" vertical="center" wrapText="1"/>
      <protection/>
    </xf>
    <xf numFmtId="0" fontId="2" fillId="0" borderId="51" xfId="21" applyFont="1" applyFill="1" applyBorder="1" applyAlignment="1">
      <alignment horizontal="center" vertical="center" wrapText="1"/>
      <protection/>
    </xf>
    <xf numFmtId="49" fontId="2" fillId="0" borderId="38" xfId="19" applyNumberFormat="1" applyFont="1" applyBorder="1" applyAlignment="1">
      <alignment horizontal="center" vertical="center"/>
      <protection/>
    </xf>
    <xf numFmtId="49" fontId="2" fillId="0" borderId="37" xfId="19" applyNumberFormat="1" applyFont="1" applyBorder="1" applyAlignment="1">
      <alignment horizontal="center" vertical="center"/>
      <protection/>
    </xf>
    <xf numFmtId="0" fontId="2" fillId="0" borderId="40" xfId="19" applyFont="1" applyBorder="1" applyAlignment="1">
      <alignment vertical="center" wrapText="1"/>
      <protection/>
    </xf>
    <xf numFmtId="49" fontId="2" fillId="0" borderId="4" xfId="19" applyNumberFormat="1" applyFont="1" applyBorder="1" applyAlignment="1">
      <alignment horizontal="center" vertical="center"/>
      <protection/>
    </xf>
    <xf numFmtId="0" fontId="17" fillId="0" borderId="46" xfId="19" applyFont="1" applyBorder="1" applyAlignment="1">
      <alignment horizontal="center" vertical="center"/>
      <protection/>
    </xf>
    <xf numFmtId="0" fontId="25" fillId="0" borderId="14" xfId="18" applyFont="1" applyBorder="1" applyAlignment="1">
      <alignment horizontal="center" vertical="center" wrapText="1"/>
      <protection/>
    </xf>
    <xf numFmtId="3" fontId="25" fillId="0" borderId="44" xfId="18" applyNumberFormat="1" applyFont="1" applyBorder="1" applyAlignment="1">
      <alignment vertical="center" wrapText="1"/>
      <protection/>
    </xf>
    <xf numFmtId="0" fontId="2" fillId="0" borderId="14" xfId="19" applyFont="1" applyBorder="1" applyAlignment="1">
      <alignment vertical="center" wrapText="1"/>
      <protection/>
    </xf>
    <xf numFmtId="0" fontId="7" fillId="0" borderId="52" xfId="21" applyFont="1" applyFill="1" applyBorder="1" applyAlignment="1">
      <alignment horizontal="center" vertical="center" wrapText="1"/>
      <protection/>
    </xf>
    <xf numFmtId="3" fontId="2" fillId="0" borderId="25" xfId="21" applyNumberFormat="1" applyFont="1" applyFill="1" applyBorder="1" applyAlignment="1">
      <alignment vertical="center" wrapText="1"/>
      <protection/>
    </xf>
    <xf numFmtId="3" fontId="2" fillId="0" borderId="53" xfId="21" applyNumberFormat="1" applyFont="1" applyFill="1" applyBorder="1" applyAlignment="1">
      <alignment vertical="center" wrapText="1"/>
      <protection/>
    </xf>
    <xf numFmtId="3" fontId="26" fillId="0" borderId="12" xfId="21" applyNumberFormat="1" applyFont="1" applyFill="1" applyBorder="1" applyAlignment="1">
      <alignment vertical="center" wrapText="1"/>
      <protection/>
    </xf>
    <xf numFmtId="3" fontId="10" fillId="0" borderId="17" xfId="21" applyNumberFormat="1" applyFont="1" applyFill="1" applyBorder="1" applyAlignment="1">
      <alignment vertical="center" wrapText="1"/>
      <protection/>
    </xf>
    <xf numFmtId="3" fontId="26" fillId="0" borderId="14" xfId="21" applyNumberFormat="1" applyFont="1" applyFill="1" applyBorder="1" applyAlignment="1">
      <alignment vertical="center" wrapText="1"/>
      <protection/>
    </xf>
    <xf numFmtId="3" fontId="2" fillId="0" borderId="21" xfId="21" applyNumberFormat="1" applyFont="1" applyFill="1" applyBorder="1" applyAlignment="1">
      <alignment vertical="center" wrapText="1"/>
      <protection/>
    </xf>
    <xf numFmtId="3" fontId="2" fillId="0" borderId="7" xfId="21" applyNumberFormat="1" applyFont="1" applyFill="1" applyBorder="1" applyAlignment="1">
      <alignment vertical="center" wrapText="1"/>
      <protection/>
    </xf>
    <xf numFmtId="0" fontId="2" fillId="0" borderId="16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left" vertical="center" wrapText="1"/>
      <protection/>
    </xf>
    <xf numFmtId="3" fontId="11" fillId="0" borderId="4" xfId="21" applyNumberFormat="1" applyFont="1" applyFill="1" applyBorder="1" applyAlignment="1">
      <alignment vertical="center" wrapText="1"/>
      <protection/>
    </xf>
    <xf numFmtId="0" fontId="2" fillId="0" borderId="21" xfId="21" applyFont="1" applyFill="1" applyBorder="1" applyAlignment="1">
      <alignment horizontal="left" vertical="center" wrapText="1"/>
      <protection/>
    </xf>
    <xf numFmtId="0" fontId="2" fillId="0" borderId="22" xfId="21" applyFont="1" applyFill="1" applyBorder="1" applyAlignment="1">
      <alignment horizontal="center" vertical="center" wrapText="1"/>
      <protection/>
    </xf>
    <xf numFmtId="3" fontId="11" fillId="0" borderId="21" xfId="21" applyNumberFormat="1" applyFont="1" applyFill="1" applyBorder="1" applyAlignment="1">
      <alignment vertical="center" wrapText="1"/>
      <protection/>
    </xf>
    <xf numFmtId="0" fontId="10" fillId="0" borderId="13" xfId="21" applyFont="1" applyFill="1" applyBorder="1" applyAlignment="1">
      <alignment horizontal="center" vertical="center" wrapText="1"/>
      <protection/>
    </xf>
    <xf numFmtId="0" fontId="10" fillId="0" borderId="14" xfId="21" applyFont="1" applyFill="1" applyBorder="1" applyAlignment="1">
      <alignment horizontal="center" vertical="center" wrapText="1"/>
      <protection/>
    </xf>
    <xf numFmtId="3" fontId="7" fillId="0" borderId="14" xfId="21" applyNumberFormat="1" applyFont="1" applyFill="1" applyBorder="1" applyAlignment="1">
      <alignment horizontal="center" vertical="center" wrapText="1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3" fontId="10" fillId="0" borderId="32" xfId="21" applyNumberFormat="1" applyFont="1" applyFill="1" applyBorder="1" applyAlignment="1">
      <alignment horizontal="center" vertical="center" wrapText="1"/>
      <protection/>
    </xf>
    <xf numFmtId="3" fontId="10" fillId="0" borderId="54" xfId="21" applyNumberFormat="1" applyFont="1" applyFill="1" applyBorder="1" applyAlignment="1">
      <alignment horizontal="center" vertical="center" wrapText="1"/>
      <protection/>
    </xf>
    <xf numFmtId="3" fontId="2" fillId="0" borderId="55" xfId="21" applyNumberFormat="1" applyFont="1" applyFill="1" applyBorder="1" applyAlignment="1">
      <alignment vertical="center" wrapText="1"/>
      <protection/>
    </xf>
    <xf numFmtId="3" fontId="28" fillId="0" borderId="17" xfId="21" applyNumberFormat="1" applyFont="1" applyFill="1" applyBorder="1" applyAlignment="1">
      <alignment vertical="center" wrapText="1"/>
      <protection/>
    </xf>
    <xf numFmtId="3" fontId="2" fillId="0" borderId="56" xfId="21" applyNumberFormat="1" applyFont="1" applyFill="1" applyBorder="1" applyAlignment="1">
      <alignment vertical="center" wrapText="1"/>
      <protection/>
    </xf>
    <xf numFmtId="3" fontId="2" fillId="0" borderId="8" xfId="21" applyNumberFormat="1" applyFont="1" applyFill="1" applyBorder="1" applyAlignment="1">
      <alignment vertical="center" wrapText="1"/>
      <protection/>
    </xf>
    <xf numFmtId="3" fontId="2" fillId="0" borderId="51" xfId="21" applyNumberFormat="1" applyFont="1" applyFill="1" applyBorder="1" applyAlignment="1">
      <alignment vertical="center" wrapText="1"/>
      <protection/>
    </xf>
    <xf numFmtId="3" fontId="11" fillId="0" borderId="53" xfId="21" applyNumberFormat="1" applyFont="1" applyFill="1" applyBorder="1" applyAlignment="1">
      <alignment vertical="center" wrapText="1"/>
      <protection/>
    </xf>
    <xf numFmtId="3" fontId="11" fillId="0" borderId="57" xfId="21" applyNumberFormat="1" applyFont="1" applyFill="1" applyBorder="1" applyAlignment="1">
      <alignment vertical="center" wrapText="1"/>
      <protection/>
    </xf>
    <xf numFmtId="3" fontId="11" fillId="0" borderId="58" xfId="21" applyNumberFormat="1" applyFont="1" applyFill="1" applyBorder="1" applyAlignment="1">
      <alignment vertical="center" wrapText="1"/>
      <protection/>
    </xf>
    <xf numFmtId="3" fontId="29" fillId="0" borderId="12" xfId="21" applyNumberFormat="1" applyFont="1" applyFill="1" applyBorder="1" applyAlignment="1">
      <alignment vertical="center" wrapText="1"/>
      <protection/>
    </xf>
    <xf numFmtId="3" fontId="29" fillId="0" borderId="25" xfId="21" applyNumberFormat="1" applyFont="1" applyFill="1" applyBorder="1" applyAlignment="1">
      <alignment vertical="center" wrapText="1"/>
      <protection/>
    </xf>
    <xf numFmtId="3" fontId="10" fillId="0" borderId="27" xfId="21" applyNumberFormat="1" applyFont="1" applyFill="1" applyBorder="1" applyAlignment="1">
      <alignment vertical="center" wrapText="1"/>
      <protection/>
    </xf>
    <xf numFmtId="0" fontId="7" fillId="0" borderId="59" xfId="21" applyFont="1" applyFill="1" applyBorder="1" applyAlignment="1">
      <alignment horizontal="center" vertical="center" wrapText="1"/>
      <protection/>
    </xf>
    <xf numFmtId="3" fontId="11" fillId="0" borderId="60" xfId="21" applyNumberFormat="1" applyFont="1" applyFill="1" applyBorder="1" applyAlignment="1">
      <alignment vertical="center" wrapText="1"/>
      <protection/>
    </xf>
    <xf numFmtId="3" fontId="11" fillId="0" borderId="61" xfId="21" applyNumberFormat="1" applyFont="1" applyFill="1" applyBorder="1" applyAlignment="1">
      <alignment vertical="center" wrapText="1"/>
      <protection/>
    </xf>
    <xf numFmtId="3" fontId="10" fillId="0" borderId="25" xfId="21" applyNumberFormat="1" applyFont="1" applyFill="1" applyBorder="1" applyAlignment="1">
      <alignment horizontal="left" vertical="center" wrapText="1"/>
      <protection/>
    </xf>
    <xf numFmtId="3" fontId="8" fillId="0" borderId="32" xfId="22" applyNumberFormat="1" applyFont="1" applyFill="1" applyBorder="1" applyAlignment="1">
      <alignment vertical="center" wrapText="1"/>
      <protection/>
    </xf>
    <xf numFmtId="0" fontId="8" fillId="0" borderId="0" xfId="22" applyFont="1" applyFill="1" applyAlignment="1">
      <alignment textRotation="180"/>
      <protection/>
    </xf>
    <xf numFmtId="0" fontId="6" fillId="0" borderId="0" xfId="22" applyFont="1" applyFill="1" applyAlignment="1">
      <alignment vertical="center" wrapText="1"/>
      <protection/>
    </xf>
    <xf numFmtId="3" fontId="11" fillId="0" borderId="15" xfId="22" applyNumberFormat="1" applyFont="1" applyFill="1" applyBorder="1" applyAlignment="1">
      <alignment vertical="center" wrapText="1"/>
      <protection/>
    </xf>
    <xf numFmtId="3" fontId="11" fillId="0" borderId="30" xfId="22" applyNumberFormat="1" applyFont="1" applyFill="1" applyBorder="1" applyAlignment="1">
      <alignment vertical="center" wrapText="1"/>
      <protection/>
    </xf>
    <xf numFmtId="0" fontId="6" fillId="0" borderId="11" xfId="22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vertical="center" wrapText="1"/>
      <protection/>
    </xf>
    <xf numFmtId="1" fontId="2" fillId="0" borderId="12" xfId="22" applyNumberFormat="1" applyFont="1" applyFill="1" applyBorder="1" applyAlignment="1">
      <alignment horizontal="center" vertical="center" wrapText="1"/>
      <protection/>
    </xf>
    <xf numFmtId="3" fontId="6" fillId="0" borderId="12" xfId="22" applyNumberFormat="1" applyFont="1" applyFill="1" applyBorder="1" applyAlignment="1">
      <alignment vertical="center" wrapText="1"/>
      <protection/>
    </xf>
    <xf numFmtId="0" fontId="17" fillId="0" borderId="35" xfId="19" applyFont="1" applyBorder="1" applyAlignment="1">
      <alignment horizontal="center" vertical="center"/>
      <protection/>
    </xf>
    <xf numFmtId="0" fontId="17" fillId="0" borderId="18" xfId="19" applyFont="1" applyBorder="1" applyAlignment="1">
      <alignment horizontal="center" vertical="center"/>
      <protection/>
    </xf>
    <xf numFmtId="0" fontId="17" fillId="0" borderId="62" xfId="19" applyFont="1" applyBorder="1" applyAlignment="1">
      <alignment horizontal="center" vertical="center"/>
      <protection/>
    </xf>
    <xf numFmtId="0" fontId="18" fillId="0" borderId="0" xfId="19" applyFont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2" fillId="0" borderId="4" xfId="19" applyFont="1" applyBorder="1" applyAlignment="1">
      <alignment vertical="center" wrapText="1"/>
      <protection/>
    </xf>
    <xf numFmtId="49" fontId="2" fillId="0" borderId="14" xfId="19" applyNumberFormat="1" applyFont="1" applyBorder="1" applyAlignment="1">
      <alignment horizontal="center" vertical="center"/>
      <protection/>
    </xf>
    <xf numFmtId="0" fontId="9" fillId="3" borderId="32" xfId="19" applyFont="1" applyFill="1" applyBorder="1" applyAlignment="1">
      <alignment horizontal="center" vertical="center"/>
      <protection/>
    </xf>
    <xf numFmtId="0" fontId="2" fillId="0" borderId="12" xfId="19" applyFont="1" applyBorder="1" applyAlignment="1">
      <alignment vertical="center" wrapText="1"/>
      <protection/>
    </xf>
    <xf numFmtId="0" fontId="2" fillId="0" borderId="14" xfId="19" applyBorder="1" applyAlignment="1">
      <alignment vertical="center"/>
      <protection/>
    </xf>
    <xf numFmtId="0" fontId="20" fillId="0" borderId="46" xfId="19" applyFont="1" applyBorder="1" applyAlignment="1">
      <alignment horizontal="center" vertical="center"/>
      <protection/>
    </xf>
    <xf numFmtId="3" fontId="20" fillId="0" borderId="7" xfId="19" applyNumberFormat="1" applyFont="1" applyBorder="1" applyAlignment="1">
      <alignment vertical="center"/>
      <protection/>
    </xf>
    <xf numFmtId="0" fontId="2" fillId="0" borderId="43" xfId="19" applyBorder="1" applyAlignment="1">
      <alignment horizontal="center" vertical="center"/>
      <protection/>
    </xf>
    <xf numFmtId="0" fontId="2" fillId="0" borderId="14" xfId="19" applyBorder="1" applyAlignment="1">
      <alignment horizontal="center" vertical="center"/>
      <protection/>
    </xf>
    <xf numFmtId="49" fontId="2" fillId="0" borderId="3" xfId="19" applyNumberFormat="1" applyFont="1" applyBorder="1" applyAlignment="1">
      <alignment horizontal="center" vertical="center"/>
      <protection/>
    </xf>
    <xf numFmtId="0" fontId="2" fillId="0" borderId="3" xfId="19" applyFont="1" applyBorder="1" applyAlignment="1">
      <alignment vertical="center" wrapText="1"/>
      <protection/>
    </xf>
    <xf numFmtId="0" fontId="2" fillId="0" borderId="25" xfId="19" applyBorder="1" applyAlignment="1">
      <alignment horizontal="center" vertical="center"/>
      <protection/>
    </xf>
    <xf numFmtId="0" fontId="2" fillId="0" borderId="14" xfId="19" applyFont="1" applyBorder="1" applyAlignment="1">
      <alignment vertical="center"/>
      <protection/>
    </xf>
    <xf numFmtId="49" fontId="21" fillId="0" borderId="14" xfId="19" applyNumberFormat="1" applyFont="1" applyBorder="1" applyAlignment="1">
      <alignment horizontal="center" vertical="center"/>
      <protection/>
    </xf>
    <xf numFmtId="0" fontId="17" fillId="0" borderId="18" xfId="19" applyFont="1" applyBorder="1" applyAlignment="1">
      <alignment horizontal="center" vertical="center" wrapText="1"/>
      <protection/>
    </xf>
    <xf numFmtId="0" fontId="17" fillId="0" borderId="62" xfId="19" applyFont="1" applyBorder="1" applyAlignment="1">
      <alignment horizontal="center" vertical="center" wrapText="1"/>
      <protection/>
    </xf>
    <xf numFmtId="0" fontId="17" fillId="0" borderId="35" xfId="19" applyFont="1" applyBorder="1" applyAlignment="1">
      <alignment horizontal="center" vertical="center" wrapText="1"/>
      <protection/>
    </xf>
    <xf numFmtId="0" fontId="18" fillId="0" borderId="63" xfId="19" applyFont="1" applyBorder="1" applyAlignment="1">
      <alignment horizontal="center" vertical="center" wrapText="1"/>
      <protection/>
    </xf>
    <xf numFmtId="0" fontId="18" fillId="0" borderId="58" xfId="19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/>
      <protection/>
    </xf>
    <xf numFmtId="0" fontId="22" fillId="0" borderId="34" xfId="19" applyFont="1" applyBorder="1" applyAlignment="1">
      <alignment horizontal="right" vertical="center"/>
      <protection/>
    </xf>
    <xf numFmtId="0" fontId="22" fillId="0" borderId="62" xfId="19" applyFont="1" applyBorder="1" applyAlignment="1">
      <alignment horizontal="right" vertical="center"/>
      <protection/>
    </xf>
    <xf numFmtId="0" fontId="22" fillId="0" borderId="35" xfId="19" applyFont="1" applyBorder="1" applyAlignment="1">
      <alignment horizontal="right" vertical="center"/>
      <protection/>
    </xf>
    <xf numFmtId="0" fontId="9" fillId="3" borderId="32" xfId="19" applyFont="1" applyFill="1" applyBorder="1" applyAlignment="1">
      <alignment horizontal="center" vertical="center" wrapText="1"/>
      <protection/>
    </xf>
    <xf numFmtId="0" fontId="9" fillId="3" borderId="25" xfId="19" applyFont="1" applyFill="1" applyBorder="1" applyAlignment="1">
      <alignment horizontal="center" vertical="center"/>
      <protection/>
    </xf>
    <xf numFmtId="0" fontId="9" fillId="3" borderId="31" xfId="19" applyFont="1" applyFill="1" applyBorder="1" applyAlignment="1">
      <alignment horizontal="center" vertical="center"/>
      <protection/>
    </xf>
    <xf numFmtId="0" fontId="9" fillId="3" borderId="24" xfId="19" applyFont="1" applyFill="1" applyBorder="1" applyAlignment="1">
      <alignment horizontal="center" vertical="center"/>
      <protection/>
    </xf>
    <xf numFmtId="0" fontId="18" fillId="0" borderId="2" xfId="19" applyFont="1" applyBorder="1" applyAlignment="1">
      <alignment horizontal="center" vertical="center" wrapText="1"/>
      <protection/>
    </xf>
    <xf numFmtId="0" fontId="18" fillId="0" borderId="44" xfId="19" applyFont="1" applyBorder="1" applyAlignment="1">
      <alignment horizontal="center" vertical="center" wrapText="1"/>
      <protection/>
    </xf>
    <xf numFmtId="0" fontId="18" fillId="0" borderId="63" xfId="19" applyFont="1" applyBorder="1" applyAlignment="1">
      <alignment horizontal="center" vertical="center"/>
      <protection/>
    </xf>
    <xf numFmtId="0" fontId="18" fillId="0" borderId="58" xfId="19" applyFont="1" applyBorder="1" applyAlignment="1">
      <alignment horizontal="center" vertical="center"/>
      <protection/>
    </xf>
    <xf numFmtId="0" fontId="18" fillId="0" borderId="64" xfId="19" applyFont="1" applyBorder="1" applyAlignment="1">
      <alignment horizontal="center" vertical="center" wrapText="1"/>
      <protection/>
    </xf>
    <xf numFmtId="0" fontId="18" fillId="0" borderId="65" xfId="19" applyFont="1" applyBorder="1" applyAlignment="1">
      <alignment horizontal="center" vertical="center" wrapText="1"/>
      <protection/>
    </xf>
    <xf numFmtId="0" fontId="18" fillId="0" borderId="49" xfId="19" applyFont="1" applyBorder="1" applyAlignment="1">
      <alignment horizontal="center" vertical="center" wrapText="1"/>
      <protection/>
    </xf>
    <xf numFmtId="0" fontId="18" fillId="0" borderId="16" xfId="19" applyFont="1" applyBorder="1" applyAlignment="1">
      <alignment horizontal="center" vertical="center" wrapText="1"/>
      <protection/>
    </xf>
    <xf numFmtId="0" fontId="24" fillId="0" borderId="50" xfId="19" applyFont="1" applyBorder="1" applyAlignment="1">
      <alignment horizontal="center" vertical="center" wrapText="1"/>
      <protection/>
    </xf>
    <xf numFmtId="0" fontId="24" fillId="0" borderId="43" xfId="19" applyFont="1" applyBorder="1" applyAlignment="1">
      <alignment horizontal="center" vertical="center" wrapText="1"/>
      <protection/>
    </xf>
    <xf numFmtId="0" fontId="18" fillId="0" borderId="2" xfId="19" applyFont="1" applyBorder="1" applyAlignment="1">
      <alignment horizontal="center" vertical="center"/>
      <protection/>
    </xf>
    <xf numFmtId="0" fontId="18" fillId="0" borderId="44" xfId="19" applyFont="1" applyBorder="1" applyAlignment="1">
      <alignment horizontal="center" vertical="center"/>
      <protection/>
    </xf>
    <xf numFmtId="0" fontId="9" fillId="2" borderId="3" xfId="21" applyFont="1" applyFill="1" applyBorder="1" applyAlignment="1">
      <alignment horizontal="center" vertical="center" wrapText="1"/>
      <protection/>
    </xf>
    <xf numFmtId="0" fontId="9" fillId="2" borderId="4" xfId="21" applyFont="1" applyFill="1" applyBorder="1" applyAlignment="1">
      <alignment horizontal="center" vertical="center" wrapText="1"/>
      <protection/>
    </xf>
    <xf numFmtId="0" fontId="9" fillId="2" borderId="12" xfId="21" applyFont="1" applyFill="1" applyBorder="1" applyAlignment="1">
      <alignment horizontal="center" vertical="center" wrapText="1"/>
      <protection/>
    </xf>
    <xf numFmtId="0" fontId="2" fillId="0" borderId="66" xfId="21" applyFont="1" applyFill="1" applyBorder="1" applyAlignment="1">
      <alignment horizontal="center" vertical="center" wrapText="1"/>
      <protection/>
    </xf>
    <xf numFmtId="0" fontId="2" fillId="0" borderId="67" xfId="21" applyFont="1" applyFill="1" applyBorder="1" applyAlignment="1">
      <alignment horizontal="center" vertical="center" wrapText="1"/>
      <protection/>
    </xf>
    <xf numFmtId="0" fontId="11" fillId="0" borderId="68" xfId="21" applyFont="1" applyFill="1" applyBorder="1" applyAlignment="1">
      <alignment horizontal="left" vertical="center" wrapText="1"/>
      <protection/>
    </xf>
    <xf numFmtId="0" fontId="11" fillId="0" borderId="15" xfId="21" applyFont="1" applyFill="1" applyBorder="1" applyAlignment="1">
      <alignment horizontal="left" vertical="center" wrapText="1"/>
      <protection/>
    </xf>
    <xf numFmtId="3" fontId="9" fillId="2" borderId="32" xfId="21" applyNumberFormat="1" applyFont="1" applyFill="1" applyBorder="1" applyAlignment="1">
      <alignment horizontal="center" vertical="center" wrapText="1"/>
      <protection/>
    </xf>
    <xf numFmtId="3" fontId="9" fillId="2" borderId="4" xfId="21" applyNumberFormat="1" applyFont="1" applyFill="1" applyBorder="1" applyAlignment="1">
      <alignment horizontal="center" vertical="center" wrapText="1"/>
      <protection/>
    </xf>
    <xf numFmtId="0" fontId="8" fillId="2" borderId="32" xfId="21" applyFont="1" applyFill="1" applyBorder="1" applyAlignment="1">
      <alignment horizontal="center" vertical="center" wrapText="1"/>
      <protection/>
    </xf>
    <xf numFmtId="0" fontId="8" fillId="2" borderId="4" xfId="21" applyFont="1" applyFill="1" applyBorder="1" applyAlignment="1">
      <alignment horizontal="center" vertical="center" wrapText="1"/>
      <protection/>
    </xf>
    <xf numFmtId="0" fontId="8" fillId="2" borderId="63" xfId="21" applyFont="1" applyFill="1" applyBorder="1" applyAlignment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8" fillId="2" borderId="58" xfId="21" applyFont="1" applyFill="1" applyBorder="1" applyAlignment="1">
      <alignment horizontal="center" vertical="center" wrapText="1"/>
      <protection/>
    </xf>
    <xf numFmtId="0" fontId="8" fillId="2" borderId="14" xfId="21" applyFont="1" applyFill="1" applyBorder="1" applyAlignment="1">
      <alignment horizontal="center" vertical="center" wrapText="1"/>
      <protection/>
    </xf>
    <xf numFmtId="0" fontId="8" fillId="2" borderId="3" xfId="21" applyFont="1" applyFill="1" applyBorder="1" applyAlignment="1">
      <alignment horizontal="center" vertical="center" wrapText="1"/>
      <protection/>
    </xf>
    <xf numFmtId="3" fontId="10" fillId="0" borderId="32" xfId="21" applyNumberFormat="1" applyFont="1" applyFill="1" applyBorder="1" applyAlignment="1">
      <alignment horizontal="left" vertical="center" wrapText="1"/>
      <protection/>
    </xf>
    <xf numFmtId="3" fontId="10" fillId="0" borderId="12" xfId="21" applyNumberFormat="1" applyFont="1" applyFill="1" applyBorder="1" applyAlignment="1">
      <alignment horizontal="left" vertical="center" wrapText="1"/>
      <protection/>
    </xf>
    <xf numFmtId="0" fontId="11" fillId="0" borderId="69" xfId="21" applyFont="1" applyFill="1" applyBorder="1" applyAlignment="1">
      <alignment horizontal="left" vertical="center" wrapText="1"/>
      <protection/>
    </xf>
    <xf numFmtId="0" fontId="11" fillId="0" borderId="8" xfId="21" applyFont="1" applyFill="1" applyBorder="1" applyAlignment="1">
      <alignment horizontal="left" vertical="center" wrapText="1"/>
      <protection/>
    </xf>
    <xf numFmtId="0" fontId="8" fillId="0" borderId="46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9" fillId="2" borderId="70" xfId="21" applyFont="1" applyFill="1" applyBorder="1" applyAlignment="1">
      <alignment horizontal="center" vertical="center" wrapText="1"/>
      <protection/>
    </xf>
    <xf numFmtId="0" fontId="9" fillId="2" borderId="59" xfId="21" applyFont="1" applyFill="1" applyBorder="1" applyAlignment="1">
      <alignment horizontal="center" vertical="center" wrapText="1"/>
      <protection/>
    </xf>
    <xf numFmtId="0" fontId="9" fillId="2" borderId="54" xfId="21" applyFont="1" applyFill="1" applyBorder="1" applyAlignment="1">
      <alignment horizontal="center" vertical="center" wrapText="1"/>
      <protection/>
    </xf>
    <xf numFmtId="0" fontId="8" fillId="2" borderId="31" xfId="21" applyFont="1" applyFill="1" applyBorder="1" applyAlignment="1">
      <alignment horizontal="center" vertical="center" wrapText="1"/>
      <protection/>
    </xf>
    <xf numFmtId="0" fontId="8" fillId="2" borderId="28" xfId="21" applyFont="1" applyFill="1" applyBorder="1" applyAlignment="1">
      <alignment horizontal="center" vertical="center" wrapText="1"/>
      <protection/>
    </xf>
    <xf numFmtId="0" fontId="8" fillId="0" borderId="62" xfId="21" applyFont="1" applyFill="1" applyBorder="1" applyAlignment="1">
      <alignment horizontal="center" vertical="center" wrapText="1"/>
      <protection/>
    </xf>
    <xf numFmtId="0" fontId="8" fillId="0" borderId="35" xfId="21" applyFont="1" applyFill="1" applyBorder="1" applyAlignment="1">
      <alignment horizontal="center" vertical="center" wrapText="1"/>
      <protection/>
    </xf>
    <xf numFmtId="0" fontId="8" fillId="0" borderId="34" xfId="21" applyFont="1" applyFill="1" applyBorder="1" applyAlignment="1">
      <alignment horizontal="center" vertical="center" wrapText="1"/>
      <protection/>
    </xf>
    <xf numFmtId="0" fontId="11" fillId="0" borderId="68" xfId="22" applyFont="1" applyFill="1" applyBorder="1" applyAlignment="1">
      <alignment horizontal="left" vertical="center" wrapText="1"/>
      <protection/>
    </xf>
    <xf numFmtId="0" fontId="11" fillId="0" borderId="15" xfId="22" applyFont="1" applyFill="1" applyBorder="1" applyAlignment="1">
      <alignment horizontal="left" vertical="center" wrapText="1"/>
      <protection/>
    </xf>
    <xf numFmtId="0" fontId="8" fillId="0" borderId="31" xfId="22" applyFont="1" applyFill="1" applyBorder="1" applyAlignment="1">
      <alignment horizontal="center" vertical="center" wrapText="1"/>
      <protection/>
    </xf>
    <xf numFmtId="0" fontId="8" fillId="0" borderId="32" xfId="22" applyFont="1" applyFill="1" applyBorder="1" applyAlignment="1">
      <alignment horizontal="center" vertical="center" wrapText="1"/>
      <protection/>
    </xf>
    <xf numFmtId="0" fontId="11" fillId="0" borderId="71" xfId="21" applyFont="1" applyFill="1" applyBorder="1" applyAlignment="1">
      <alignment horizontal="left" vertical="center" wrapText="1"/>
      <protection/>
    </xf>
    <xf numFmtId="0" fontId="11" fillId="0" borderId="60" xfId="21" applyFont="1" applyFill="1" applyBorder="1" applyAlignment="1">
      <alignment horizontal="left" vertical="center" wrapText="1"/>
      <protection/>
    </xf>
    <xf numFmtId="0" fontId="11" fillId="0" borderId="72" xfId="21" applyFont="1" applyFill="1" applyBorder="1" applyAlignment="1">
      <alignment horizontal="left" vertical="center" wrapText="1"/>
      <protection/>
    </xf>
    <xf numFmtId="0" fontId="11" fillId="0" borderId="53" xfId="21" applyFont="1" applyFill="1" applyBorder="1" applyAlignment="1">
      <alignment horizontal="left" vertical="center" wrapText="1"/>
      <protection/>
    </xf>
    <xf numFmtId="0" fontId="11" fillId="0" borderId="73" xfId="21" applyFont="1" applyFill="1" applyBorder="1" applyAlignment="1">
      <alignment horizontal="left" vertical="center" wrapText="1"/>
      <protection/>
    </xf>
    <xf numFmtId="0" fontId="11" fillId="0" borderId="74" xfId="21" applyFont="1" applyFill="1" applyBorder="1" applyAlignment="1">
      <alignment horizontal="left" vertical="center" wrapText="1"/>
      <protection/>
    </xf>
    <xf numFmtId="0" fontId="11" fillId="0" borderId="75" xfId="21" applyFont="1" applyFill="1" applyBorder="1" applyAlignment="1">
      <alignment horizontal="left" vertical="center" wrapText="1"/>
      <protection/>
    </xf>
    <xf numFmtId="3" fontId="2" fillId="0" borderId="4" xfId="21" applyNumberFormat="1" applyFont="1" applyFill="1" applyBorder="1" applyAlignment="1">
      <alignment horizontal="center" vertical="center" wrapText="1"/>
      <protection/>
    </xf>
    <xf numFmtId="3" fontId="2" fillId="0" borderId="12" xfId="21" applyNumberFormat="1" applyFont="1" applyFill="1" applyBorder="1" applyAlignment="1">
      <alignment horizontal="center"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3" fontId="2" fillId="0" borderId="76" xfId="21" applyNumberFormat="1" applyFont="1" applyFill="1" applyBorder="1" applyAlignment="1">
      <alignment horizontal="center" vertical="center" wrapText="1"/>
      <protection/>
    </xf>
    <xf numFmtId="3" fontId="2" fillId="0" borderId="25" xfId="21" applyNumberFormat="1" applyFont="1" applyFill="1" applyBorder="1" applyAlignment="1">
      <alignment horizontal="center" vertical="center" wrapText="1"/>
      <protection/>
    </xf>
    <xf numFmtId="3" fontId="27" fillId="0" borderId="3" xfId="21" applyNumberFormat="1" applyFont="1" applyFill="1" applyBorder="1" applyAlignment="1">
      <alignment horizontal="center" vertical="center" textRotation="90" wrapText="1"/>
      <protection/>
    </xf>
    <xf numFmtId="3" fontId="27" fillId="0" borderId="4" xfId="21" applyNumberFormat="1" applyFont="1" applyFill="1" applyBorder="1" applyAlignment="1">
      <alignment horizontal="center" vertical="center" textRotation="90" wrapText="1"/>
      <protection/>
    </xf>
    <xf numFmtId="3" fontId="27" fillId="0" borderId="25" xfId="21" applyNumberFormat="1" applyFont="1" applyFill="1" applyBorder="1" applyAlignment="1">
      <alignment horizontal="center" vertical="center" textRotation="90" wrapText="1"/>
      <protection/>
    </xf>
    <xf numFmtId="0" fontId="2" fillId="0" borderId="77" xfId="21" applyFont="1" applyFill="1" applyBorder="1" applyAlignment="1">
      <alignment horizontal="center" vertical="center" wrapText="1"/>
      <protection/>
    </xf>
    <xf numFmtId="0" fontId="2" fillId="0" borderId="51" xfId="21" applyFont="1" applyFill="1" applyBorder="1" applyAlignment="1">
      <alignment horizontal="center" vertical="center" wrapText="1"/>
      <protection/>
    </xf>
    <xf numFmtId="0" fontId="2" fillId="0" borderId="78" xfId="21" applyFont="1" applyFill="1" applyBorder="1" applyAlignment="1">
      <alignment horizontal="center" vertical="center" wrapText="1"/>
      <protection/>
    </xf>
    <xf numFmtId="0" fontId="2" fillId="0" borderId="79" xfId="2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0" fontId="2" fillId="0" borderId="80" xfId="21" applyFont="1" applyFill="1" applyBorder="1" applyAlignment="1">
      <alignment horizontal="center" vertical="center" wrapText="1"/>
      <protection/>
    </xf>
    <xf numFmtId="0" fontId="2" fillId="0" borderId="3" xfId="19" applyBorder="1" applyAlignment="1">
      <alignment horizontal="center" vertical="center"/>
      <protection/>
    </xf>
    <xf numFmtId="3" fontId="24" fillId="0" borderId="38" xfId="19" applyNumberFormat="1" applyFont="1" applyBorder="1" applyAlignment="1">
      <alignment vertical="center"/>
      <protection/>
    </xf>
    <xf numFmtId="3" fontId="2" fillId="0" borderId="14" xfId="19" applyNumberFormat="1" applyBorder="1" applyAlignment="1">
      <alignment horizontal="center" vertical="center"/>
      <protection/>
    </xf>
    <xf numFmtId="3" fontId="2" fillId="0" borderId="3" xfId="19" applyNumberFormat="1" applyBorder="1" applyAlignment="1">
      <alignment horizontal="center" vertical="center"/>
      <protection/>
    </xf>
    <xf numFmtId="0" fontId="2" fillId="0" borderId="14" xfId="19" applyFont="1" applyBorder="1" applyAlignment="1">
      <alignment horizontal="left" vertical="center" wrapText="1"/>
      <protection/>
    </xf>
    <xf numFmtId="3" fontId="2" fillId="0" borderId="4" xfId="19" applyNumberFormat="1" applyBorder="1" applyAlignment="1">
      <alignment horizontal="center" vertical="center"/>
      <protection/>
    </xf>
    <xf numFmtId="3" fontId="2" fillId="0" borderId="12" xfId="19" applyNumberForma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Normalny_Budżet 2008" xfId="18"/>
    <cellStyle name="Normalny_zarz_układ wykonawczy" xfId="19"/>
    <cellStyle name="Normalny_Zarz60_Zał1_Projekt załączników2007" xfId="20"/>
    <cellStyle name="Normalny_Zarz78_Zał1_Projekt załączników2008" xfId="21"/>
    <cellStyle name="Normalny_zarz87_zal1_zalaczniki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08"/>
  <sheetViews>
    <sheetView showGridLines="0" zoomScale="75" zoomScaleNormal="75" workbookViewId="0" topLeftCell="A1">
      <selection activeCell="E375" sqref="E375"/>
    </sheetView>
  </sheetViews>
  <sheetFormatPr defaultColWidth="9.00390625" defaultRowHeight="12.75"/>
  <cols>
    <col min="1" max="1" width="5.875" style="91" customWidth="1"/>
    <col min="2" max="2" width="8.125" style="91" customWidth="1"/>
    <col min="3" max="3" width="5.625" style="91" customWidth="1"/>
    <col min="4" max="4" width="49.625" style="92" customWidth="1"/>
    <col min="5" max="5" width="14.375" style="92" customWidth="1"/>
    <col min="6" max="6" width="13.625" style="92" customWidth="1"/>
    <col min="7" max="7" width="11.625" style="92" bestFit="1" customWidth="1"/>
    <col min="8" max="16384" width="9.125" style="92" customWidth="1"/>
  </cols>
  <sheetData>
    <row r="1" ht="9" customHeight="1"/>
    <row r="2" spans="1:6" ht="17.25" customHeight="1">
      <c r="A2" s="368" t="s">
        <v>308</v>
      </c>
      <c r="B2" s="368"/>
      <c r="C2" s="368"/>
      <c r="D2" s="368"/>
      <c r="E2" s="368"/>
      <c r="F2" s="368"/>
    </row>
    <row r="3" spans="1:6" ht="13.5" customHeight="1" thickBot="1">
      <c r="A3" s="93"/>
      <c r="B3" s="93"/>
      <c r="C3" s="93"/>
      <c r="D3" s="93"/>
      <c r="E3" s="93"/>
      <c r="F3" s="93"/>
    </row>
    <row r="4" spans="1:6" s="94" customFormat="1" ht="21.75" customHeight="1">
      <c r="A4" s="374" t="s">
        <v>64</v>
      </c>
      <c r="B4" s="351" t="s">
        <v>65</v>
      </c>
      <c r="C4" s="351" t="s">
        <v>66</v>
      </c>
      <c r="D4" s="351" t="s">
        <v>67</v>
      </c>
      <c r="E4" s="372" t="s">
        <v>68</v>
      </c>
      <c r="F4" s="372" t="s">
        <v>69</v>
      </c>
    </row>
    <row r="5" spans="1:6" s="94" customFormat="1" ht="15" customHeight="1" thickBot="1">
      <c r="A5" s="375"/>
      <c r="B5" s="373"/>
      <c r="C5" s="373"/>
      <c r="D5" s="373"/>
      <c r="E5" s="373"/>
      <c r="F5" s="373"/>
    </row>
    <row r="6" spans="1:6" s="96" customFormat="1" ht="7.5" customHeight="1" thickBot="1">
      <c r="A6" s="239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</row>
    <row r="7" spans="1:6" s="101" customFormat="1" ht="23.25" customHeight="1" hidden="1" thickBot="1">
      <c r="A7" s="237" t="s">
        <v>70</v>
      </c>
      <c r="B7" s="238"/>
      <c r="C7" s="144"/>
      <c r="D7" s="144" t="s">
        <v>71</v>
      </c>
      <c r="E7" s="146">
        <f>E17+E32</f>
        <v>0</v>
      </c>
      <c r="F7" s="146">
        <f>F17+F32+F8+F26+F28+F30</f>
        <v>0</v>
      </c>
    </row>
    <row r="8" spans="1:6" s="106" customFormat="1" ht="23.25" customHeight="1" hidden="1">
      <c r="A8" s="102"/>
      <c r="B8" s="103" t="s">
        <v>72</v>
      </c>
      <c r="C8" s="104"/>
      <c r="D8" s="104" t="s">
        <v>73</v>
      </c>
      <c r="E8" s="105">
        <f>SUM(E16:E18)</f>
        <v>0</v>
      </c>
      <c r="F8" s="105">
        <f>SUM(F9:F16)</f>
        <v>0</v>
      </c>
    </row>
    <row r="9" spans="1:6" s="112" customFormat="1" ht="16.5" customHeight="1" hidden="1">
      <c r="A9" s="107"/>
      <c r="B9" s="108"/>
      <c r="C9" s="109" t="s">
        <v>74</v>
      </c>
      <c r="D9" s="110" t="s">
        <v>75</v>
      </c>
      <c r="E9" s="111"/>
      <c r="F9" s="111"/>
    </row>
    <row r="10" spans="1:6" s="112" customFormat="1" ht="16.5" customHeight="1" hidden="1">
      <c r="A10" s="107"/>
      <c r="B10" s="113"/>
      <c r="C10" s="114" t="s">
        <v>76</v>
      </c>
      <c r="D10" s="115" t="s">
        <v>77</v>
      </c>
      <c r="E10" s="116"/>
      <c r="F10" s="116"/>
    </row>
    <row r="11" spans="1:6" s="112" customFormat="1" ht="16.5" customHeight="1" hidden="1">
      <c r="A11" s="107"/>
      <c r="B11" s="113"/>
      <c r="C11" s="114" t="s">
        <v>78</v>
      </c>
      <c r="D11" s="115" t="s">
        <v>79</v>
      </c>
      <c r="E11" s="116"/>
      <c r="F11" s="116"/>
    </row>
    <row r="12" spans="1:6" s="112" customFormat="1" ht="16.5" customHeight="1" hidden="1">
      <c r="A12" s="107"/>
      <c r="B12" s="113"/>
      <c r="C12" s="114" t="s">
        <v>80</v>
      </c>
      <c r="D12" s="115" t="s">
        <v>81</v>
      </c>
      <c r="E12" s="116"/>
      <c r="F12" s="116"/>
    </row>
    <row r="13" spans="1:6" s="112" customFormat="1" ht="16.5" customHeight="1" hidden="1">
      <c r="A13" s="107"/>
      <c r="B13" s="113"/>
      <c r="C13" s="114" t="s">
        <v>82</v>
      </c>
      <c r="D13" s="115" t="s">
        <v>83</v>
      </c>
      <c r="E13" s="116"/>
      <c r="F13" s="116"/>
    </row>
    <row r="14" spans="1:6" s="112" customFormat="1" ht="16.5" customHeight="1" hidden="1">
      <c r="A14" s="107"/>
      <c r="B14" s="113"/>
      <c r="C14" s="114" t="s">
        <v>84</v>
      </c>
      <c r="D14" s="115" t="s">
        <v>85</v>
      </c>
      <c r="E14" s="116"/>
      <c r="F14" s="116"/>
    </row>
    <row r="15" spans="1:6" s="112" customFormat="1" ht="16.5" customHeight="1" hidden="1">
      <c r="A15" s="107"/>
      <c r="B15" s="113"/>
      <c r="C15" s="114" t="s">
        <v>86</v>
      </c>
      <c r="D15" s="115" t="s">
        <v>87</v>
      </c>
      <c r="E15" s="116"/>
      <c r="F15" s="116"/>
    </row>
    <row r="16" spans="1:6" s="112" customFormat="1" ht="16.5" customHeight="1" hidden="1">
      <c r="A16" s="117"/>
      <c r="B16" s="113"/>
      <c r="C16" s="118" t="s">
        <v>88</v>
      </c>
      <c r="D16" s="115" t="s">
        <v>89</v>
      </c>
      <c r="E16" s="116"/>
      <c r="F16" s="116"/>
    </row>
    <row r="17" spans="1:6" s="106" customFormat="1" ht="28.5" customHeight="1" hidden="1">
      <c r="A17" s="102"/>
      <c r="B17" s="119" t="s">
        <v>90</v>
      </c>
      <c r="C17" s="120"/>
      <c r="D17" s="236" t="s">
        <v>91</v>
      </c>
      <c r="E17" s="121">
        <f>SUM(E18:E20)</f>
        <v>0</v>
      </c>
      <c r="F17" s="121">
        <f>SUM(F21:F25)</f>
        <v>0</v>
      </c>
    </row>
    <row r="18" spans="1:6" s="112" customFormat="1" ht="21.75" customHeight="1" hidden="1">
      <c r="A18" s="107"/>
      <c r="B18" s="108"/>
      <c r="C18" s="109" t="s">
        <v>92</v>
      </c>
      <c r="D18" s="110" t="s">
        <v>93</v>
      </c>
      <c r="E18" s="111"/>
      <c r="F18" s="111"/>
    </row>
    <row r="19" spans="1:6" s="112" customFormat="1" ht="38.25" hidden="1">
      <c r="A19" s="107"/>
      <c r="B19" s="122"/>
      <c r="C19" s="114" t="s">
        <v>94</v>
      </c>
      <c r="D19" s="123" t="s">
        <v>95</v>
      </c>
      <c r="E19" s="124"/>
      <c r="F19" s="116"/>
    </row>
    <row r="20" spans="1:6" s="112" customFormat="1" ht="38.25" hidden="1">
      <c r="A20" s="117"/>
      <c r="B20" s="125"/>
      <c r="C20" s="125">
        <v>6298</v>
      </c>
      <c r="D20" s="126" t="s">
        <v>96</v>
      </c>
      <c r="E20" s="127"/>
      <c r="F20" s="116"/>
    </row>
    <row r="21" spans="1:6" s="112" customFormat="1" ht="19.5" customHeight="1" hidden="1">
      <c r="A21" s="107"/>
      <c r="B21" s="113"/>
      <c r="C21" s="114" t="s">
        <v>97</v>
      </c>
      <c r="D21" s="123" t="s">
        <v>98</v>
      </c>
      <c r="E21" s="116">
        <v>5000</v>
      </c>
      <c r="F21" s="116"/>
    </row>
    <row r="22" spans="1:6" s="112" customFormat="1" ht="19.5" customHeight="1" hidden="1">
      <c r="A22" s="107"/>
      <c r="B22" s="113"/>
      <c r="C22" s="114"/>
      <c r="D22" s="123"/>
      <c r="E22" s="116"/>
      <c r="F22" s="116"/>
    </row>
    <row r="23" spans="1:6" s="112" customFormat="1" ht="12.75" hidden="1">
      <c r="A23" s="107"/>
      <c r="B23" s="122"/>
      <c r="C23" s="114" t="s">
        <v>99</v>
      </c>
      <c r="D23" s="123" t="s">
        <v>98</v>
      </c>
      <c r="E23" s="124"/>
      <c r="F23" s="116"/>
    </row>
    <row r="24" spans="1:6" s="112" customFormat="1" ht="26.25" customHeight="1" hidden="1">
      <c r="A24" s="117"/>
      <c r="B24" s="125"/>
      <c r="C24" s="125">
        <v>6059</v>
      </c>
      <c r="D24" s="123" t="s">
        <v>98</v>
      </c>
      <c r="E24" s="127"/>
      <c r="F24" s="124"/>
    </row>
    <row r="25" spans="1:6" s="112" customFormat="1" ht="38.25" hidden="1">
      <c r="A25" s="117"/>
      <c r="B25" s="122"/>
      <c r="C25" s="122">
        <v>6210</v>
      </c>
      <c r="D25" s="123" t="s">
        <v>100</v>
      </c>
      <c r="E25" s="111"/>
      <c r="F25" s="111"/>
    </row>
    <row r="26" spans="1:6" s="106" customFormat="1" ht="23.25" customHeight="1" hidden="1">
      <c r="A26" s="117"/>
      <c r="B26" s="119" t="s">
        <v>101</v>
      </c>
      <c r="C26" s="120"/>
      <c r="D26" s="120" t="s">
        <v>102</v>
      </c>
      <c r="E26" s="121">
        <f>E27</f>
        <v>0</v>
      </c>
      <c r="F26" s="121">
        <f>F27</f>
        <v>0</v>
      </c>
    </row>
    <row r="27" spans="1:6" s="112" customFormat="1" ht="19.5" customHeight="1" hidden="1">
      <c r="A27" s="117"/>
      <c r="B27" s="108"/>
      <c r="C27" s="128" t="s">
        <v>86</v>
      </c>
      <c r="D27" s="110" t="s">
        <v>87</v>
      </c>
      <c r="E27" s="111"/>
      <c r="F27" s="111"/>
    </row>
    <row r="28" spans="1:6" s="106" customFormat="1" ht="23.25" customHeight="1" hidden="1">
      <c r="A28" s="117"/>
      <c r="B28" s="119" t="s">
        <v>103</v>
      </c>
      <c r="C28" s="120"/>
      <c r="D28" s="120" t="s">
        <v>104</v>
      </c>
      <c r="E28" s="121">
        <f>E29</f>
        <v>0</v>
      </c>
      <c r="F28" s="121">
        <f>F29</f>
        <v>0</v>
      </c>
    </row>
    <row r="29" spans="1:6" s="112" customFormat="1" ht="19.5" customHeight="1" hidden="1">
      <c r="A29" s="117"/>
      <c r="B29" s="108"/>
      <c r="C29" s="128" t="s">
        <v>105</v>
      </c>
      <c r="D29" s="129" t="s">
        <v>106</v>
      </c>
      <c r="E29" s="111"/>
      <c r="F29" s="111"/>
    </row>
    <row r="30" spans="1:6" s="106" customFormat="1" ht="23.25" customHeight="1" hidden="1">
      <c r="A30" s="117"/>
      <c r="B30" s="119" t="s">
        <v>107</v>
      </c>
      <c r="C30" s="120"/>
      <c r="D30" s="120" t="s">
        <v>108</v>
      </c>
      <c r="E30" s="121">
        <f>E31</f>
        <v>0</v>
      </c>
      <c r="F30" s="121">
        <f>F31</f>
        <v>0</v>
      </c>
    </row>
    <row r="31" spans="1:6" s="112" customFormat="1" ht="19.5" customHeight="1" hidden="1">
      <c r="A31" s="117"/>
      <c r="B31" s="108"/>
      <c r="C31" s="128" t="s">
        <v>97</v>
      </c>
      <c r="D31" s="129" t="s">
        <v>98</v>
      </c>
      <c r="E31" s="111"/>
      <c r="F31" s="111"/>
    </row>
    <row r="32" spans="1:6" s="106" customFormat="1" ht="22.5" customHeight="1" hidden="1">
      <c r="A32" s="130"/>
      <c r="B32" s="119" t="s">
        <v>109</v>
      </c>
      <c r="C32" s="120"/>
      <c r="D32" s="120" t="s">
        <v>110</v>
      </c>
      <c r="E32" s="121">
        <f>E33</f>
        <v>0</v>
      </c>
      <c r="F32" s="121">
        <f>F33</f>
        <v>0</v>
      </c>
    </row>
    <row r="33" spans="1:6" s="112" customFormat="1" ht="19.5" customHeight="1" hidden="1" thickBot="1">
      <c r="A33" s="107"/>
      <c r="B33" s="108"/>
      <c r="C33" s="128" t="s">
        <v>111</v>
      </c>
      <c r="D33" s="110" t="s">
        <v>112</v>
      </c>
      <c r="E33" s="111"/>
      <c r="F33" s="111"/>
    </row>
    <row r="34" spans="1:6" s="101" customFormat="1" ht="22.5" customHeight="1" hidden="1" thickBot="1">
      <c r="A34" s="97" t="s">
        <v>113</v>
      </c>
      <c r="B34" s="98"/>
      <c r="C34" s="99"/>
      <c r="D34" s="99" t="s">
        <v>114</v>
      </c>
      <c r="E34" s="100">
        <f>E35</f>
        <v>0</v>
      </c>
      <c r="F34" s="100">
        <f>F35</f>
        <v>0</v>
      </c>
    </row>
    <row r="35" spans="1:6" s="106" customFormat="1" ht="22.5" customHeight="1" hidden="1">
      <c r="A35" s="102"/>
      <c r="B35" s="103" t="s">
        <v>115</v>
      </c>
      <c r="C35" s="104"/>
      <c r="D35" s="104" t="s">
        <v>116</v>
      </c>
      <c r="E35" s="105">
        <f>E36</f>
        <v>0</v>
      </c>
      <c r="F35" s="105">
        <f>F36</f>
        <v>0</v>
      </c>
    </row>
    <row r="36" spans="1:6" s="112" customFormat="1" ht="59.25" customHeight="1" hidden="1">
      <c r="A36" s="131"/>
      <c r="B36" s="132"/>
      <c r="C36" s="133" t="s">
        <v>117</v>
      </c>
      <c r="D36" s="134" t="s">
        <v>118</v>
      </c>
      <c r="E36" s="135"/>
      <c r="F36" s="135"/>
    </row>
    <row r="37" spans="1:6" s="112" customFormat="1" ht="8.25" customHeight="1" hidden="1">
      <c r="A37" s="136"/>
      <c r="B37" s="137"/>
      <c r="C37" s="138"/>
      <c r="D37" s="139"/>
      <c r="E37" s="140"/>
      <c r="F37" s="140"/>
    </row>
    <row r="38" spans="1:6" s="96" customFormat="1" ht="7.5" customHeight="1" hidden="1">
      <c r="A38" s="141">
        <v>1</v>
      </c>
      <c r="B38" s="141">
        <v>2</v>
      </c>
      <c r="C38" s="141">
        <v>3</v>
      </c>
      <c r="D38" s="141">
        <v>4</v>
      </c>
      <c r="E38" s="141">
        <v>5</v>
      </c>
      <c r="F38" s="141">
        <v>6</v>
      </c>
    </row>
    <row r="39" spans="1:6" s="101" customFormat="1" ht="33.75" customHeight="1" hidden="1" thickBot="1">
      <c r="A39" s="142">
        <v>400</v>
      </c>
      <c r="B39" s="143"/>
      <c r="C39" s="144"/>
      <c r="D39" s="145" t="s">
        <v>119</v>
      </c>
      <c r="E39" s="146">
        <f>E40</f>
        <v>0</v>
      </c>
      <c r="F39" s="146">
        <f>F40</f>
        <v>0</v>
      </c>
    </row>
    <row r="40" spans="1:6" s="106" customFormat="1" ht="22.5" customHeight="1" hidden="1">
      <c r="A40" s="147"/>
      <c r="B40" s="104">
        <v>40002</v>
      </c>
      <c r="C40" s="104"/>
      <c r="D40" s="104" t="s">
        <v>120</v>
      </c>
      <c r="E40" s="105">
        <f>E41</f>
        <v>0</v>
      </c>
      <c r="F40" s="105">
        <f>SUM(F42:F43)</f>
        <v>0</v>
      </c>
    </row>
    <row r="41" spans="1:6" s="112" customFormat="1" ht="19.5" customHeight="1" hidden="1">
      <c r="A41" s="107"/>
      <c r="B41" s="108"/>
      <c r="C41" s="128" t="s">
        <v>92</v>
      </c>
      <c r="D41" s="110" t="s">
        <v>93</v>
      </c>
      <c r="E41" s="127"/>
      <c r="F41" s="111"/>
    </row>
    <row r="42" spans="1:6" s="112" customFormat="1" ht="19.5" customHeight="1" hidden="1">
      <c r="A42" s="107"/>
      <c r="B42" s="113"/>
      <c r="C42" s="118" t="s">
        <v>121</v>
      </c>
      <c r="D42" s="123" t="s">
        <v>122</v>
      </c>
      <c r="E42" s="124"/>
      <c r="F42" s="116"/>
    </row>
    <row r="43" spans="1:6" s="112" customFormat="1" ht="19.5" customHeight="1" hidden="1" thickBot="1">
      <c r="A43" s="107"/>
      <c r="B43" s="113"/>
      <c r="C43" s="118" t="s">
        <v>123</v>
      </c>
      <c r="D43" s="115" t="s">
        <v>124</v>
      </c>
      <c r="E43" s="116"/>
      <c r="F43" s="116"/>
    </row>
    <row r="44" spans="1:6" s="101" customFormat="1" ht="23.25" customHeight="1" hidden="1" thickBot="1">
      <c r="A44" s="99">
        <v>600</v>
      </c>
      <c r="B44" s="148"/>
      <c r="C44" s="99"/>
      <c r="D44" s="99" t="s">
        <v>125</v>
      </c>
      <c r="E44" s="100">
        <f>E47</f>
        <v>0</v>
      </c>
      <c r="F44" s="100">
        <f>F47+F45</f>
        <v>0</v>
      </c>
    </row>
    <row r="45" spans="1:6" s="106" customFormat="1" ht="17.25" customHeight="1" hidden="1">
      <c r="A45" s="147"/>
      <c r="B45" s="149">
        <v>60014</v>
      </c>
      <c r="C45" s="149"/>
      <c r="D45" s="149" t="s">
        <v>126</v>
      </c>
      <c r="E45" s="150">
        <f>E46</f>
        <v>0</v>
      </c>
      <c r="F45" s="150">
        <f>F46</f>
        <v>0</v>
      </c>
    </row>
    <row r="46" spans="1:6" s="112" customFormat="1" ht="26.25" customHeight="1" hidden="1">
      <c r="A46" s="151"/>
      <c r="B46" s="108"/>
      <c r="C46" s="128" t="s">
        <v>127</v>
      </c>
      <c r="D46" s="129" t="s">
        <v>128</v>
      </c>
      <c r="E46" s="111"/>
      <c r="F46" s="111"/>
    </row>
    <row r="47" spans="1:6" s="106" customFormat="1" ht="18" customHeight="1" hidden="1">
      <c r="A47" s="151"/>
      <c r="B47" s="120">
        <v>60016</v>
      </c>
      <c r="C47" s="120"/>
      <c r="D47" s="120" t="s">
        <v>129</v>
      </c>
      <c r="E47" s="121">
        <f>E48</f>
        <v>0</v>
      </c>
      <c r="F47" s="121">
        <f>F48</f>
        <v>0</v>
      </c>
    </row>
    <row r="48" spans="1:6" s="112" customFormat="1" ht="44.25" customHeight="1" hidden="1" thickBot="1">
      <c r="A48" s="152"/>
      <c r="B48" s="108"/>
      <c r="C48" s="295" t="s">
        <v>313</v>
      </c>
      <c r="D48" s="129" t="s">
        <v>131</v>
      </c>
      <c r="E48" s="127"/>
      <c r="F48" s="111"/>
    </row>
    <row r="49" spans="1:6" s="112" customFormat="1" ht="19.5" customHeight="1" hidden="1">
      <c r="A49" s="107"/>
      <c r="B49" s="113"/>
      <c r="C49" s="114" t="s">
        <v>78</v>
      </c>
      <c r="D49" s="115" t="s">
        <v>79</v>
      </c>
      <c r="E49" s="116"/>
      <c r="F49" s="116"/>
    </row>
    <row r="50" spans="1:6" s="112" customFormat="1" ht="19.5" customHeight="1" hidden="1">
      <c r="A50" s="107"/>
      <c r="B50" s="113"/>
      <c r="C50" s="114" t="s">
        <v>82</v>
      </c>
      <c r="D50" s="115" t="s">
        <v>83</v>
      </c>
      <c r="E50" s="116"/>
      <c r="F50" s="116"/>
    </row>
    <row r="51" spans="1:6" s="112" customFormat="1" ht="19.5" customHeight="1" hidden="1">
      <c r="A51" s="107"/>
      <c r="B51" s="113"/>
      <c r="C51" s="114" t="s">
        <v>84</v>
      </c>
      <c r="D51" s="115" t="s">
        <v>85</v>
      </c>
      <c r="E51" s="116"/>
      <c r="F51" s="116"/>
    </row>
    <row r="52" spans="1:6" s="112" customFormat="1" ht="19.5" customHeight="1" hidden="1">
      <c r="A52" s="107"/>
      <c r="B52" s="113"/>
      <c r="C52" s="114" t="s">
        <v>132</v>
      </c>
      <c r="D52" s="115" t="s">
        <v>133</v>
      </c>
      <c r="E52" s="116"/>
      <c r="F52" s="116"/>
    </row>
    <row r="53" spans="1:6" s="112" customFormat="1" ht="19.5" customHeight="1" hidden="1">
      <c r="A53" s="107"/>
      <c r="B53" s="113"/>
      <c r="C53" s="114" t="s">
        <v>86</v>
      </c>
      <c r="D53" s="115" t="s">
        <v>87</v>
      </c>
      <c r="E53" s="116"/>
      <c r="F53" s="116"/>
    </row>
    <row r="54" spans="1:6" s="112" customFormat="1" ht="19.5" customHeight="1" hidden="1" thickBot="1">
      <c r="A54" s="107"/>
      <c r="B54" s="113"/>
      <c r="C54" s="118" t="s">
        <v>97</v>
      </c>
      <c r="D54" s="115" t="s">
        <v>98</v>
      </c>
      <c r="E54" s="116"/>
      <c r="F54" s="116"/>
    </row>
    <row r="55" spans="1:7" s="101" customFormat="1" ht="22.5" customHeight="1" hidden="1" thickBot="1">
      <c r="A55" s="99">
        <v>700</v>
      </c>
      <c r="B55" s="148"/>
      <c r="C55" s="99"/>
      <c r="D55" s="99" t="s">
        <v>134</v>
      </c>
      <c r="E55" s="100">
        <f>E56</f>
        <v>0</v>
      </c>
      <c r="F55" s="100">
        <f>F56+F68</f>
        <v>0</v>
      </c>
      <c r="G55" s="153"/>
    </row>
    <row r="56" spans="1:6" s="106" customFormat="1" ht="22.5" customHeight="1" hidden="1">
      <c r="A56" s="154"/>
      <c r="B56" s="104">
        <v>70005</v>
      </c>
      <c r="C56" s="104"/>
      <c r="D56" s="104" t="s">
        <v>135</v>
      </c>
      <c r="E56" s="105">
        <f>SUM(E57:E62)</f>
        <v>0</v>
      </c>
      <c r="F56" s="105">
        <f>SUM(F63:F67)</f>
        <v>0</v>
      </c>
    </row>
    <row r="57" spans="1:6" s="112" customFormat="1" ht="25.5" hidden="1">
      <c r="A57" s="117"/>
      <c r="B57" s="155"/>
      <c r="C57" s="109" t="s">
        <v>136</v>
      </c>
      <c r="D57" s="156" t="s">
        <v>137</v>
      </c>
      <c r="E57" s="127"/>
      <c r="F57" s="127"/>
    </row>
    <row r="58" spans="1:6" s="112" customFormat="1" ht="19.5" customHeight="1" hidden="1">
      <c r="A58" s="157"/>
      <c r="B58" s="155"/>
      <c r="C58" s="109" t="s">
        <v>138</v>
      </c>
      <c r="D58" s="158" t="s">
        <v>139</v>
      </c>
      <c r="E58" s="127"/>
      <c r="F58" s="127"/>
    </row>
    <row r="59" spans="1:6" s="112" customFormat="1" ht="51" hidden="1">
      <c r="A59" s="117"/>
      <c r="B59" s="159"/>
      <c r="C59" s="114" t="s">
        <v>117</v>
      </c>
      <c r="D59" s="126" t="s">
        <v>118</v>
      </c>
      <c r="E59" s="124"/>
      <c r="F59" s="116"/>
    </row>
    <row r="60" spans="1:6" s="112" customFormat="1" ht="18.75" customHeight="1" hidden="1">
      <c r="A60" s="107"/>
      <c r="B60" s="113"/>
      <c r="C60" s="114" t="s">
        <v>111</v>
      </c>
      <c r="D60" s="160" t="s">
        <v>112</v>
      </c>
      <c r="E60" s="124"/>
      <c r="F60" s="116"/>
    </row>
    <row r="61" spans="1:6" s="112" customFormat="1" ht="19.5" customHeight="1" hidden="1">
      <c r="A61" s="107"/>
      <c r="B61" s="113"/>
      <c r="C61" s="114" t="s">
        <v>140</v>
      </c>
      <c r="D61" s="115" t="s">
        <v>141</v>
      </c>
      <c r="E61" s="124"/>
      <c r="F61" s="116"/>
    </row>
    <row r="62" spans="1:6" s="112" customFormat="1" ht="28.5" customHeight="1" hidden="1">
      <c r="A62" s="107"/>
      <c r="B62" s="113"/>
      <c r="C62" s="122">
        <v>6298</v>
      </c>
      <c r="D62" s="123" t="s">
        <v>96</v>
      </c>
      <c r="E62" s="124"/>
      <c r="F62" s="116"/>
    </row>
    <row r="63" spans="1:6" s="112" customFormat="1" ht="19.5" customHeight="1" hidden="1">
      <c r="A63" s="107"/>
      <c r="B63" s="113"/>
      <c r="C63" s="114" t="s">
        <v>86</v>
      </c>
      <c r="D63" s="115" t="s">
        <v>87</v>
      </c>
      <c r="E63" s="116"/>
      <c r="F63" s="116"/>
    </row>
    <row r="64" spans="1:6" s="112" customFormat="1" ht="19.5" customHeight="1" hidden="1">
      <c r="A64" s="117"/>
      <c r="B64" s="113"/>
      <c r="C64" s="114" t="s">
        <v>142</v>
      </c>
      <c r="D64" s="123" t="s">
        <v>143</v>
      </c>
      <c r="E64" s="116"/>
      <c r="F64" s="116"/>
    </row>
    <row r="65" spans="1:6" s="112" customFormat="1" ht="19.5" customHeight="1" hidden="1">
      <c r="A65" s="107"/>
      <c r="B65" s="113"/>
      <c r="C65" s="114" t="s">
        <v>127</v>
      </c>
      <c r="D65" s="115" t="s">
        <v>128</v>
      </c>
      <c r="E65" s="116"/>
      <c r="F65" s="116"/>
    </row>
    <row r="66" spans="1:6" s="112" customFormat="1" ht="19.5" customHeight="1" hidden="1">
      <c r="A66" s="107"/>
      <c r="B66" s="113"/>
      <c r="C66" s="114" t="s">
        <v>144</v>
      </c>
      <c r="D66" s="161" t="s">
        <v>145</v>
      </c>
      <c r="E66" s="116"/>
      <c r="F66" s="116"/>
    </row>
    <row r="67" spans="1:6" s="112" customFormat="1" ht="19.5" customHeight="1" hidden="1">
      <c r="A67" s="117"/>
      <c r="B67" s="113"/>
      <c r="C67" s="118" t="s">
        <v>97</v>
      </c>
      <c r="D67" s="115" t="s">
        <v>98</v>
      </c>
      <c r="E67" s="116"/>
      <c r="F67" s="116"/>
    </row>
    <row r="68" spans="1:6" s="106" customFormat="1" ht="22.5" customHeight="1" hidden="1">
      <c r="A68" s="154"/>
      <c r="B68" s="120">
        <v>70095</v>
      </c>
      <c r="C68" s="120"/>
      <c r="D68" s="120" t="s">
        <v>110</v>
      </c>
      <c r="E68" s="121">
        <f>SUM(E69:E71)</f>
        <v>0</v>
      </c>
      <c r="F68" s="121">
        <f>SUM(F69:F71)</f>
        <v>0</v>
      </c>
    </row>
    <row r="69" spans="1:6" s="112" customFormat="1" ht="19.5" customHeight="1" hidden="1">
      <c r="A69" s="107"/>
      <c r="B69" s="108"/>
      <c r="C69" s="109" t="s">
        <v>123</v>
      </c>
      <c r="D69" s="110" t="s">
        <v>124</v>
      </c>
      <c r="E69" s="111"/>
      <c r="F69" s="111"/>
    </row>
    <row r="70" spans="1:6" s="112" customFormat="1" ht="19.5" customHeight="1" hidden="1">
      <c r="A70" s="107"/>
      <c r="B70" s="113"/>
      <c r="C70" s="114" t="s">
        <v>86</v>
      </c>
      <c r="D70" s="115" t="s">
        <v>87</v>
      </c>
      <c r="E70" s="116"/>
      <c r="F70" s="116"/>
    </row>
    <row r="71" spans="1:6" s="112" customFormat="1" ht="19.5" customHeight="1" hidden="1" thickBot="1">
      <c r="A71" s="107"/>
      <c r="B71" s="113"/>
      <c r="C71" s="118" t="s">
        <v>127</v>
      </c>
      <c r="D71" s="115" t="s">
        <v>128</v>
      </c>
      <c r="E71" s="116"/>
      <c r="F71" s="116"/>
    </row>
    <row r="72" spans="1:6" s="101" customFormat="1" ht="20.25" customHeight="1" hidden="1" thickBot="1">
      <c r="A72" s="99">
        <v>710</v>
      </c>
      <c r="B72" s="148"/>
      <c r="C72" s="99"/>
      <c r="D72" s="99" t="s">
        <v>146</v>
      </c>
      <c r="E72" s="100">
        <f>E78+E73</f>
        <v>0</v>
      </c>
      <c r="F72" s="100">
        <f>F73</f>
        <v>0</v>
      </c>
    </row>
    <row r="73" spans="1:6" s="106" customFormat="1" ht="18.75" customHeight="1" hidden="1">
      <c r="A73" s="154"/>
      <c r="B73" s="104">
        <v>71004</v>
      </c>
      <c r="C73" s="104"/>
      <c r="D73" s="104" t="s">
        <v>147</v>
      </c>
      <c r="E73" s="105"/>
      <c r="F73" s="105">
        <f>F74</f>
        <v>0</v>
      </c>
    </row>
    <row r="74" spans="1:6" s="112" customFormat="1" ht="21.75" customHeight="1" hidden="1">
      <c r="A74" s="131"/>
      <c r="B74" s="162"/>
      <c r="C74" s="133" t="s">
        <v>86</v>
      </c>
      <c r="D74" s="134" t="s">
        <v>87</v>
      </c>
      <c r="E74" s="135"/>
      <c r="F74" s="135"/>
    </row>
    <row r="75" spans="1:6" s="112" customFormat="1" ht="8.25" customHeight="1" hidden="1">
      <c r="A75" s="136"/>
      <c r="B75" s="137"/>
      <c r="C75" s="138"/>
      <c r="D75" s="139"/>
      <c r="E75" s="140"/>
      <c r="F75" s="140"/>
    </row>
    <row r="76" spans="1:6" s="96" customFormat="1" ht="7.5" customHeight="1" hidden="1" thickBot="1">
      <c r="A76" s="163">
        <v>1</v>
      </c>
      <c r="B76" s="163">
        <v>2</v>
      </c>
      <c r="C76" s="163">
        <v>3</v>
      </c>
      <c r="D76" s="163">
        <v>4</v>
      </c>
      <c r="E76" s="163">
        <v>5</v>
      </c>
      <c r="F76" s="163">
        <v>6</v>
      </c>
    </row>
    <row r="77" spans="1:6" s="101" customFormat="1" ht="20.25" customHeight="1" hidden="1" thickBot="1">
      <c r="A77" s="99">
        <v>750</v>
      </c>
      <c r="B77" s="148"/>
      <c r="C77" s="99"/>
      <c r="D77" s="99" t="s">
        <v>148</v>
      </c>
      <c r="E77" s="100">
        <f>E90+E78+E84+E121</f>
        <v>0</v>
      </c>
      <c r="F77" s="100">
        <f>F90+F78+F84+F121</f>
        <v>0</v>
      </c>
    </row>
    <row r="78" spans="1:6" s="106" customFormat="1" ht="18.75" customHeight="1" hidden="1">
      <c r="A78" s="154"/>
      <c r="B78" s="104">
        <v>75011</v>
      </c>
      <c r="C78" s="104"/>
      <c r="D78" s="104" t="s">
        <v>149</v>
      </c>
      <c r="E78" s="105">
        <f>SUM(E79:E80)</f>
        <v>0</v>
      </c>
      <c r="F78" s="105">
        <f>SUM(F81:F83)</f>
        <v>0</v>
      </c>
    </row>
    <row r="79" spans="1:6" s="112" customFormat="1" ht="51" hidden="1">
      <c r="A79" s="117"/>
      <c r="B79" s="164"/>
      <c r="C79" s="109" t="s">
        <v>150</v>
      </c>
      <c r="D79" s="129" t="s">
        <v>151</v>
      </c>
      <c r="E79" s="127"/>
      <c r="F79" s="111"/>
    </row>
    <row r="80" spans="1:6" s="112" customFormat="1" ht="38.25" hidden="1">
      <c r="A80" s="107"/>
      <c r="B80" s="122"/>
      <c r="C80" s="114" t="s">
        <v>152</v>
      </c>
      <c r="D80" s="123" t="s">
        <v>153</v>
      </c>
      <c r="E80" s="124"/>
      <c r="F80" s="116"/>
    </row>
    <row r="81" spans="1:6" s="112" customFormat="1" ht="16.5" customHeight="1" hidden="1">
      <c r="A81" s="107"/>
      <c r="B81" s="113"/>
      <c r="C81" s="114" t="s">
        <v>74</v>
      </c>
      <c r="D81" s="115" t="s">
        <v>75</v>
      </c>
      <c r="E81" s="116"/>
      <c r="F81" s="116"/>
    </row>
    <row r="82" spans="1:6" s="112" customFormat="1" ht="16.5" customHeight="1" hidden="1">
      <c r="A82" s="107"/>
      <c r="B82" s="113"/>
      <c r="C82" s="114" t="s">
        <v>78</v>
      </c>
      <c r="D82" s="115" t="s">
        <v>79</v>
      </c>
      <c r="E82" s="116"/>
      <c r="F82" s="116"/>
    </row>
    <row r="83" spans="1:6" s="112" customFormat="1" ht="16.5" customHeight="1" hidden="1">
      <c r="A83" s="107"/>
      <c r="B83" s="113"/>
      <c r="C83" s="118" t="s">
        <v>80</v>
      </c>
      <c r="D83" s="115" t="s">
        <v>81</v>
      </c>
      <c r="E83" s="116"/>
      <c r="F83" s="116"/>
    </row>
    <row r="84" spans="1:6" s="106" customFormat="1" ht="22.5" customHeight="1" hidden="1">
      <c r="A84" s="165"/>
      <c r="B84" s="120">
        <v>75022</v>
      </c>
      <c r="C84" s="120"/>
      <c r="D84" s="120" t="s">
        <v>154</v>
      </c>
      <c r="E84" s="121"/>
      <c r="F84" s="121">
        <f>SUM(F85:F89)</f>
        <v>0</v>
      </c>
    </row>
    <row r="85" spans="1:6" s="112" customFormat="1" ht="15.75" customHeight="1" hidden="1">
      <c r="A85" s="107"/>
      <c r="B85" s="108"/>
      <c r="C85" s="109" t="s">
        <v>155</v>
      </c>
      <c r="D85" s="110" t="s">
        <v>156</v>
      </c>
      <c r="E85" s="111"/>
      <c r="F85" s="111"/>
    </row>
    <row r="86" spans="1:6" s="112" customFormat="1" ht="15.75" customHeight="1" hidden="1">
      <c r="A86" s="107"/>
      <c r="B86" s="113"/>
      <c r="C86" s="114" t="s">
        <v>84</v>
      </c>
      <c r="D86" s="115" t="s">
        <v>85</v>
      </c>
      <c r="E86" s="116"/>
      <c r="F86" s="116"/>
    </row>
    <row r="87" spans="1:6" s="112" customFormat="1" ht="15.75" customHeight="1" hidden="1">
      <c r="A87" s="107"/>
      <c r="B87" s="113"/>
      <c r="C87" s="114" t="s">
        <v>157</v>
      </c>
      <c r="D87" s="115" t="s">
        <v>158</v>
      </c>
      <c r="E87" s="116"/>
      <c r="F87" s="116"/>
    </row>
    <row r="88" spans="1:6" s="112" customFormat="1" ht="15.75" customHeight="1" hidden="1">
      <c r="A88" s="107"/>
      <c r="B88" s="113"/>
      <c r="C88" s="114" t="s">
        <v>86</v>
      </c>
      <c r="D88" s="115" t="s">
        <v>87</v>
      </c>
      <c r="E88" s="116"/>
      <c r="F88" s="116"/>
    </row>
    <row r="89" spans="1:6" s="112" customFormat="1" ht="15.75" customHeight="1" hidden="1">
      <c r="A89" s="107"/>
      <c r="B89" s="113"/>
      <c r="C89" s="118" t="s">
        <v>159</v>
      </c>
      <c r="D89" s="115" t="s">
        <v>160</v>
      </c>
      <c r="E89" s="116"/>
      <c r="F89" s="116"/>
    </row>
    <row r="90" spans="1:6" s="106" customFormat="1" ht="22.5" customHeight="1" hidden="1">
      <c r="A90" s="165"/>
      <c r="B90" s="120">
        <v>75023</v>
      </c>
      <c r="C90" s="120"/>
      <c r="D90" s="120" t="s">
        <v>161</v>
      </c>
      <c r="E90" s="121">
        <f>SUM(E91:E93)</f>
        <v>0</v>
      </c>
      <c r="F90" s="121">
        <f>SUM(F94:F120)-F114</f>
        <v>0</v>
      </c>
    </row>
    <row r="91" spans="1:6" s="112" customFormat="1" ht="25.5" hidden="1">
      <c r="A91" s="107"/>
      <c r="B91" s="166"/>
      <c r="C91" s="109" t="s">
        <v>162</v>
      </c>
      <c r="D91" s="129" t="s">
        <v>163</v>
      </c>
      <c r="E91" s="127"/>
      <c r="F91" s="111"/>
    </row>
    <row r="92" spans="1:6" s="112" customFormat="1" ht="19.5" customHeight="1" hidden="1">
      <c r="A92" s="117"/>
      <c r="B92" s="125"/>
      <c r="C92" s="114" t="s">
        <v>92</v>
      </c>
      <c r="D92" s="160" t="s">
        <v>93</v>
      </c>
      <c r="E92" s="124"/>
      <c r="F92" s="116"/>
    </row>
    <row r="93" spans="1:6" s="112" customFormat="1" ht="38.25" hidden="1">
      <c r="A93" s="107"/>
      <c r="B93" s="122"/>
      <c r="C93" s="122">
        <v>6298</v>
      </c>
      <c r="D93" s="123" t="s">
        <v>96</v>
      </c>
      <c r="E93" s="124"/>
      <c r="F93" s="116"/>
    </row>
    <row r="94" spans="1:6" s="112" customFormat="1" ht="17.25" customHeight="1" hidden="1">
      <c r="A94" s="107"/>
      <c r="B94" s="113"/>
      <c r="C94" s="114" t="s">
        <v>164</v>
      </c>
      <c r="D94" s="115" t="s">
        <v>165</v>
      </c>
      <c r="E94" s="116"/>
      <c r="F94" s="116"/>
    </row>
    <row r="95" spans="1:6" s="112" customFormat="1" ht="17.25" customHeight="1" hidden="1">
      <c r="A95" s="107"/>
      <c r="B95" s="113"/>
      <c r="C95" s="114" t="s">
        <v>74</v>
      </c>
      <c r="D95" s="115" t="s">
        <v>75</v>
      </c>
      <c r="E95" s="116"/>
      <c r="F95" s="116"/>
    </row>
    <row r="96" spans="1:6" s="112" customFormat="1" ht="17.25" customHeight="1" hidden="1">
      <c r="A96" s="107"/>
      <c r="B96" s="113"/>
      <c r="C96" s="114" t="s">
        <v>76</v>
      </c>
      <c r="D96" s="115" t="s">
        <v>77</v>
      </c>
      <c r="E96" s="116"/>
      <c r="F96" s="116"/>
    </row>
    <row r="97" spans="1:6" s="112" customFormat="1" ht="17.25" customHeight="1" hidden="1">
      <c r="A97" s="107"/>
      <c r="B97" s="113"/>
      <c r="C97" s="114" t="s">
        <v>78</v>
      </c>
      <c r="D97" s="115" t="s">
        <v>79</v>
      </c>
      <c r="E97" s="116"/>
      <c r="F97" s="116"/>
    </row>
    <row r="98" spans="1:6" s="112" customFormat="1" ht="17.25" customHeight="1" hidden="1">
      <c r="A98" s="107"/>
      <c r="B98" s="113"/>
      <c r="C98" s="114" t="s">
        <v>80</v>
      </c>
      <c r="D98" s="115" t="s">
        <v>81</v>
      </c>
      <c r="E98" s="116"/>
      <c r="F98" s="116"/>
    </row>
    <row r="99" spans="1:6" s="112" customFormat="1" ht="17.25" customHeight="1" hidden="1">
      <c r="A99" s="107"/>
      <c r="B99" s="113"/>
      <c r="C99" s="114" t="s">
        <v>166</v>
      </c>
      <c r="D99" s="115" t="s">
        <v>167</v>
      </c>
      <c r="E99" s="116"/>
      <c r="F99" s="116"/>
    </row>
    <row r="100" spans="1:6" s="112" customFormat="1" ht="17.25" customHeight="1" hidden="1">
      <c r="A100" s="107"/>
      <c r="B100" s="113"/>
      <c r="C100" s="114" t="s">
        <v>82</v>
      </c>
      <c r="D100" s="115" t="s">
        <v>83</v>
      </c>
      <c r="E100" s="116"/>
      <c r="F100" s="116"/>
    </row>
    <row r="101" spans="1:6" s="112" customFormat="1" ht="17.25" customHeight="1" hidden="1">
      <c r="A101" s="107"/>
      <c r="B101" s="113"/>
      <c r="C101" s="114" t="s">
        <v>84</v>
      </c>
      <c r="D101" s="115" t="s">
        <v>85</v>
      </c>
      <c r="E101" s="116"/>
      <c r="F101" s="116"/>
    </row>
    <row r="102" spans="1:6" s="112" customFormat="1" ht="17.25" customHeight="1" hidden="1">
      <c r="A102" s="107"/>
      <c r="B102" s="113"/>
      <c r="C102" s="114" t="s">
        <v>123</v>
      </c>
      <c r="D102" s="115" t="s">
        <v>124</v>
      </c>
      <c r="E102" s="116"/>
      <c r="F102" s="116"/>
    </row>
    <row r="103" spans="1:6" s="112" customFormat="1" ht="17.25" customHeight="1" hidden="1">
      <c r="A103" s="107"/>
      <c r="B103" s="113"/>
      <c r="C103" s="114" t="s">
        <v>132</v>
      </c>
      <c r="D103" s="115" t="s">
        <v>133</v>
      </c>
      <c r="E103" s="116"/>
      <c r="F103" s="116"/>
    </row>
    <row r="104" spans="1:6" s="112" customFormat="1" ht="17.25" customHeight="1" hidden="1">
      <c r="A104" s="107"/>
      <c r="B104" s="113"/>
      <c r="C104" s="114" t="s">
        <v>168</v>
      </c>
      <c r="D104" s="115" t="s">
        <v>169</v>
      </c>
      <c r="E104" s="116"/>
      <c r="F104" s="116"/>
    </row>
    <row r="105" spans="1:6" s="112" customFormat="1" ht="17.25" customHeight="1" hidden="1">
      <c r="A105" s="107"/>
      <c r="B105" s="113"/>
      <c r="C105" s="114" t="s">
        <v>86</v>
      </c>
      <c r="D105" s="115" t="s">
        <v>87</v>
      </c>
      <c r="E105" s="116"/>
      <c r="F105" s="116"/>
    </row>
    <row r="106" spans="1:6" s="112" customFormat="1" ht="17.25" customHeight="1" hidden="1">
      <c r="A106" s="107"/>
      <c r="B106" s="113"/>
      <c r="C106" s="114" t="s">
        <v>170</v>
      </c>
      <c r="D106" s="115" t="s">
        <v>171</v>
      </c>
      <c r="E106" s="116"/>
      <c r="F106" s="116"/>
    </row>
    <row r="107" spans="1:6" s="112" customFormat="1" ht="25.5" hidden="1">
      <c r="A107" s="107"/>
      <c r="B107" s="113"/>
      <c r="C107" s="114" t="s">
        <v>172</v>
      </c>
      <c r="D107" s="123" t="s">
        <v>173</v>
      </c>
      <c r="E107" s="116"/>
      <c r="F107" s="116"/>
    </row>
    <row r="108" spans="1:6" s="112" customFormat="1" ht="25.5" hidden="1">
      <c r="A108" s="107"/>
      <c r="B108" s="113"/>
      <c r="C108" s="114" t="s">
        <v>174</v>
      </c>
      <c r="D108" s="123" t="s">
        <v>175</v>
      </c>
      <c r="E108" s="116"/>
      <c r="F108" s="116"/>
    </row>
    <row r="109" spans="1:6" s="112" customFormat="1" ht="25.5" hidden="1">
      <c r="A109" s="107"/>
      <c r="B109" s="113"/>
      <c r="C109" s="114" t="s">
        <v>142</v>
      </c>
      <c r="D109" s="123" t="s">
        <v>143</v>
      </c>
      <c r="E109" s="116"/>
      <c r="F109" s="116"/>
    </row>
    <row r="110" spans="1:6" s="112" customFormat="1" ht="16.5" customHeight="1" hidden="1">
      <c r="A110" s="107"/>
      <c r="B110" s="113"/>
      <c r="C110" s="114" t="s">
        <v>159</v>
      </c>
      <c r="D110" s="115" t="s">
        <v>160</v>
      </c>
      <c r="E110" s="116"/>
      <c r="F110" s="116"/>
    </row>
    <row r="111" spans="1:6" s="112" customFormat="1" ht="16.5" customHeight="1" hidden="1">
      <c r="A111" s="107"/>
      <c r="B111" s="113"/>
      <c r="C111" s="114" t="s">
        <v>127</v>
      </c>
      <c r="D111" s="115" t="s">
        <v>128</v>
      </c>
      <c r="E111" s="116"/>
      <c r="F111" s="116"/>
    </row>
    <row r="112" spans="1:6" s="112" customFormat="1" ht="14.25" customHeight="1" hidden="1">
      <c r="A112" s="131"/>
      <c r="B112" s="167"/>
      <c r="C112" s="168" t="s">
        <v>88</v>
      </c>
      <c r="D112" s="169" t="s">
        <v>89</v>
      </c>
      <c r="E112" s="170"/>
      <c r="F112" s="170"/>
    </row>
    <row r="113" spans="1:6" s="112" customFormat="1" ht="12" customHeight="1" hidden="1">
      <c r="A113" s="136"/>
      <c r="B113" s="137"/>
      <c r="C113" s="138"/>
      <c r="D113" s="139"/>
      <c r="E113" s="140"/>
      <c r="F113" s="140"/>
    </row>
    <row r="114" spans="1:6" s="96" customFormat="1" ht="7.5" customHeight="1" hidden="1">
      <c r="A114" s="141">
        <v>1</v>
      </c>
      <c r="B114" s="141">
        <v>2</v>
      </c>
      <c r="C114" s="141">
        <v>3</v>
      </c>
      <c r="D114" s="141">
        <v>4</v>
      </c>
      <c r="E114" s="141">
        <v>5</v>
      </c>
      <c r="F114" s="141">
        <v>6</v>
      </c>
    </row>
    <row r="115" spans="1:6" s="112" customFormat="1" ht="25.5" hidden="1">
      <c r="A115" s="171"/>
      <c r="B115" s="108"/>
      <c r="C115" s="109" t="s">
        <v>176</v>
      </c>
      <c r="D115" s="129" t="s">
        <v>177</v>
      </c>
      <c r="E115" s="111"/>
      <c r="F115" s="111"/>
    </row>
    <row r="116" spans="1:6" s="112" customFormat="1" ht="25.5" hidden="1">
      <c r="A116" s="107"/>
      <c r="B116" s="113"/>
      <c r="C116" s="114" t="s">
        <v>178</v>
      </c>
      <c r="D116" s="123" t="s">
        <v>179</v>
      </c>
      <c r="E116" s="116"/>
      <c r="F116" s="116"/>
    </row>
    <row r="117" spans="1:6" s="112" customFormat="1" ht="19.5" customHeight="1" hidden="1">
      <c r="A117" s="107"/>
      <c r="B117" s="113"/>
      <c r="C117" s="114" t="s">
        <v>97</v>
      </c>
      <c r="D117" s="115" t="s">
        <v>98</v>
      </c>
      <c r="E117" s="116"/>
      <c r="F117" s="116"/>
    </row>
    <row r="118" spans="1:6" s="112" customFormat="1" ht="12.75" hidden="1">
      <c r="A118" s="107"/>
      <c r="B118" s="113"/>
      <c r="C118" s="114" t="s">
        <v>180</v>
      </c>
      <c r="D118" s="123" t="s">
        <v>181</v>
      </c>
      <c r="E118" s="116"/>
      <c r="F118" s="116"/>
    </row>
    <row r="119" spans="1:6" s="112" customFormat="1" ht="17.25" customHeight="1" hidden="1">
      <c r="A119" s="107"/>
      <c r="B119" s="113"/>
      <c r="C119" s="114" t="s">
        <v>99</v>
      </c>
      <c r="D119" s="115" t="s">
        <v>98</v>
      </c>
      <c r="E119" s="116"/>
      <c r="F119" s="116"/>
    </row>
    <row r="120" spans="1:6" s="112" customFormat="1" ht="17.25" customHeight="1" hidden="1">
      <c r="A120" s="117"/>
      <c r="B120" s="113"/>
      <c r="C120" s="118" t="s">
        <v>182</v>
      </c>
      <c r="D120" s="115" t="s">
        <v>98</v>
      </c>
      <c r="E120" s="116"/>
      <c r="F120" s="116"/>
    </row>
    <row r="121" spans="1:6" s="106" customFormat="1" ht="22.5" customHeight="1" hidden="1">
      <c r="A121" s="165"/>
      <c r="B121" s="120">
        <v>75075</v>
      </c>
      <c r="C121" s="120"/>
      <c r="D121" s="120" t="s">
        <v>183</v>
      </c>
      <c r="E121" s="121"/>
      <c r="F121" s="121">
        <f>SUM(F122:F126)</f>
        <v>0</v>
      </c>
    </row>
    <row r="122" spans="1:6" s="112" customFormat="1" ht="17.25" customHeight="1" hidden="1">
      <c r="A122" s="107"/>
      <c r="B122" s="108"/>
      <c r="C122" s="109" t="s">
        <v>82</v>
      </c>
      <c r="D122" s="110" t="s">
        <v>83</v>
      </c>
      <c r="E122" s="111"/>
      <c r="F122" s="111"/>
    </row>
    <row r="123" spans="1:6" s="112" customFormat="1" ht="17.25" customHeight="1" hidden="1">
      <c r="A123" s="107"/>
      <c r="B123" s="113"/>
      <c r="C123" s="114" t="s">
        <v>84</v>
      </c>
      <c r="D123" s="115" t="s">
        <v>85</v>
      </c>
      <c r="E123" s="116"/>
      <c r="F123" s="116"/>
    </row>
    <row r="124" spans="1:6" s="112" customFormat="1" ht="17.25" customHeight="1" hidden="1">
      <c r="A124" s="107"/>
      <c r="B124" s="113"/>
      <c r="C124" s="114" t="s">
        <v>157</v>
      </c>
      <c r="D124" s="115" t="s">
        <v>158</v>
      </c>
      <c r="E124" s="116"/>
      <c r="F124" s="116"/>
    </row>
    <row r="125" spans="1:6" s="112" customFormat="1" ht="17.25" customHeight="1" hidden="1">
      <c r="A125" s="107"/>
      <c r="B125" s="113"/>
      <c r="C125" s="114" t="s">
        <v>86</v>
      </c>
      <c r="D125" s="115" t="s">
        <v>87</v>
      </c>
      <c r="E125" s="116"/>
      <c r="F125" s="116"/>
    </row>
    <row r="126" spans="1:6" s="112" customFormat="1" ht="17.25" customHeight="1" hidden="1" thickBot="1">
      <c r="A126" s="107"/>
      <c r="B126" s="113"/>
      <c r="C126" s="118" t="s">
        <v>127</v>
      </c>
      <c r="D126" s="115" t="s">
        <v>128</v>
      </c>
      <c r="E126" s="116"/>
      <c r="F126" s="116"/>
    </row>
    <row r="127" spans="1:6" s="101" customFormat="1" ht="45.75" hidden="1" thickBot="1">
      <c r="A127" s="99">
        <v>751</v>
      </c>
      <c r="B127" s="148"/>
      <c r="C127" s="99"/>
      <c r="D127" s="172" t="s">
        <v>184</v>
      </c>
      <c r="E127" s="100">
        <f>E128+E133</f>
        <v>0</v>
      </c>
      <c r="F127" s="100">
        <f>F128+F133</f>
        <v>0</v>
      </c>
    </row>
    <row r="128" spans="1:6" s="106" customFormat="1" ht="28.5" hidden="1">
      <c r="A128" s="154"/>
      <c r="B128" s="104">
        <v>75101</v>
      </c>
      <c r="C128" s="104"/>
      <c r="D128" s="173" t="s">
        <v>185</v>
      </c>
      <c r="E128" s="105">
        <f>E129</f>
        <v>0</v>
      </c>
      <c r="F128" s="105">
        <f>SUM(F130:F132)</f>
        <v>0</v>
      </c>
    </row>
    <row r="129" spans="1:6" s="112" customFormat="1" ht="51" hidden="1">
      <c r="A129" s="117"/>
      <c r="B129" s="164"/>
      <c r="C129" s="109" t="s">
        <v>150</v>
      </c>
      <c r="D129" s="156" t="s">
        <v>151</v>
      </c>
      <c r="E129" s="127"/>
      <c r="F129" s="111"/>
    </row>
    <row r="130" spans="1:6" s="112" customFormat="1" ht="17.25" customHeight="1" hidden="1">
      <c r="A130" s="107"/>
      <c r="B130" s="113"/>
      <c r="C130" s="114" t="s">
        <v>78</v>
      </c>
      <c r="D130" s="115" t="s">
        <v>79</v>
      </c>
      <c r="E130" s="116"/>
      <c r="F130" s="116"/>
    </row>
    <row r="131" spans="1:6" s="112" customFormat="1" ht="17.25" customHeight="1" hidden="1">
      <c r="A131" s="107"/>
      <c r="B131" s="113"/>
      <c r="C131" s="114" t="s">
        <v>80</v>
      </c>
      <c r="D131" s="115" t="s">
        <v>81</v>
      </c>
      <c r="E131" s="116"/>
      <c r="F131" s="116"/>
    </row>
    <row r="132" spans="1:6" s="112" customFormat="1" ht="17.25" customHeight="1" hidden="1">
      <c r="A132" s="107"/>
      <c r="B132" s="113"/>
      <c r="C132" s="118" t="s">
        <v>82</v>
      </c>
      <c r="D132" s="115" t="s">
        <v>83</v>
      </c>
      <c r="E132" s="116"/>
      <c r="F132" s="116"/>
    </row>
    <row r="133" spans="1:6" s="106" customFormat="1" ht="54" customHeight="1" hidden="1">
      <c r="A133" s="165"/>
      <c r="B133" s="120">
        <v>75109</v>
      </c>
      <c r="C133" s="120"/>
      <c r="D133" s="174" t="s">
        <v>186</v>
      </c>
      <c r="E133" s="121">
        <f>E134</f>
        <v>0</v>
      </c>
      <c r="F133" s="121">
        <f>SUM(F135:F141)</f>
        <v>0</v>
      </c>
    </row>
    <row r="134" spans="1:6" s="112" customFormat="1" ht="51" hidden="1">
      <c r="A134" s="107"/>
      <c r="B134" s="166"/>
      <c r="C134" s="128" t="s">
        <v>150</v>
      </c>
      <c r="D134" s="129" t="s">
        <v>151</v>
      </c>
      <c r="E134" s="127"/>
      <c r="F134" s="111"/>
    </row>
    <row r="135" spans="1:6" s="112" customFormat="1" ht="17.25" customHeight="1" hidden="1">
      <c r="A135" s="107"/>
      <c r="B135" s="113"/>
      <c r="C135" s="114" t="s">
        <v>155</v>
      </c>
      <c r="D135" s="115" t="s">
        <v>156</v>
      </c>
      <c r="E135" s="116"/>
      <c r="F135" s="116"/>
    </row>
    <row r="136" spans="1:6" s="112" customFormat="1" ht="17.25" customHeight="1" hidden="1">
      <c r="A136" s="107"/>
      <c r="B136" s="113"/>
      <c r="C136" s="114" t="s">
        <v>78</v>
      </c>
      <c r="D136" s="115" t="s">
        <v>79</v>
      </c>
      <c r="E136" s="116"/>
      <c r="F136" s="116"/>
    </row>
    <row r="137" spans="1:6" s="112" customFormat="1" ht="17.25" customHeight="1" hidden="1">
      <c r="A137" s="107"/>
      <c r="B137" s="113"/>
      <c r="C137" s="114" t="s">
        <v>80</v>
      </c>
      <c r="D137" s="115" t="s">
        <v>81</v>
      </c>
      <c r="E137" s="116"/>
      <c r="F137" s="116"/>
    </row>
    <row r="138" spans="1:6" s="112" customFormat="1" ht="17.25" customHeight="1" hidden="1">
      <c r="A138" s="107"/>
      <c r="B138" s="113"/>
      <c r="C138" s="114" t="s">
        <v>82</v>
      </c>
      <c r="D138" s="115" t="s">
        <v>83</v>
      </c>
      <c r="E138" s="116"/>
      <c r="F138" s="116"/>
    </row>
    <row r="139" spans="1:6" s="112" customFormat="1" ht="17.25" customHeight="1" hidden="1">
      <c r="A139" s="107"/>
      <c r="B139" s="113"/>
      <c r="C139" s="114" t="s">
        <v>84</v>
      </c>
      <c r="D139" s="115" t="s">
        <v>85</v>
      </c>
      <c r="E139" s="116"/>
      <c r="F139" s="116"/>
    </row>
    <row r="140" spans="1:6" s="112" customFormat="1" ht="17.25" customHeight="1" hidden="1">
      <c r="A140" s="107"/>
      <c r="B140" s="113"/>
      <c r="C140" s="114" t="s">
        <v>123</v>
      </c>
      <c r="D140" s="115" t="s">
        <v>124</v>
      </c>
      <c r="E140" s="116"/>
      <c r="F140" s="116"/>
    </row>
    <row r="141" spans="1:6" s="112" customFormat="1" ht="17.25" customHeight="1" hidden="1" thickBot="1">
      <c r="A141" s="107"/>
      <c r="B141" s="113"/>
      <c r="C141" s="118" t="s">
        <v>86</v>
      </c>
      <c r="D141" s="115" t="s">
        <v>87</v>
      </c>
      <c r="E141" s="116"/>
      <c r="F141" s="116"/>
    </row>
    <row r="142" spans="1:6" s="101" customFormat="1" ht="23.25" customHeight="1" hidden="1" thickBot="1">
      <c r="A142" s="175">
        <v>752</v>
      </c>
      <c r="B142" s="148"/>
      <c r="C142" s="99"/>
      <c r="D142" s="172" t="s">
        <v>187</v>
      </c>
      <c r="E142" s="100">
        <f>E143</f>
        <v>0</v>
      </c>
      <c r="F142" s="100">
        <f>F143</f>
        <v>0</v>
      </c>
    </row>
    <row r="143" spans="1:6" s="106" customFormat="1" ht="23.25" customHeight="1" hidden="1">
      <c r="A143" s="147"/>
      <c r="B143" s="176">
        <v>75212</v>
      </c>
      <c r="C143" s="176"/>
      <c r="D143" s="177" t="s">
        <v>188</v>
      </c>
      <c r="E143" s="178">
        <f>SUM(E144:E148)-E146</f>
        <v>0</v>
      </c>
      <c r="F143" s="178">
        <f>SUM(F144:F148)-F146</f>
        <v>0</v>
      </c>
    </row>
    <row r="144" spans="1:6" s="112" customFormat="1" ht="51" hidden="1">
      <c r="A144" s="131"/>
      <c r="B144" s="179"/>
      <c r="C144" s="168" t="s">
        <v>150</v>
      </c>
      <c r="D144" s="180" t="s">
        <v>151</v>
      </c>
      <c r="E144" s="170"/>
      <c r="F144" s="170"/>
    </row>
    <row r="145" spans="1:6" s="112" customFormat="1" ht="12.75" customHeight="1" hidden="1">
      <c r="A145" s="136"/>
      <c r="B145" s="137"/>
      <c r="C145" s="138"/>
      <c r="D145" s="139"/>
      <c r="E145" s="140"/>
      <c r="F145" s="140"/>
    </row>
    <row r="146" spans="1:6" s="96" customFormat="1" ht="7.5" customHeight="1" hidden="1">
      <c r="A146" s="141">
        <v>1</v>
      </c>
      <c r="B146" s="141">
        <v>2</v>
      </c>
      <c r="C146" s="141">
        <v>3</v>
      </c>
      <c r="D146" s="141">
        <v>4</v>
      </c>
      <c r="E146" s="141">
        <v>5</v>
      </c>
      <c r="F146" s="141">
        <v>6</v>
      </c>
    </row>
    <row r="147" spans="1:6" s="112" customFormat="1" ht="38.25" hidden="1">
      <c r="A147" s="181"/>
      <c r="B147" s="182"/>
      <c r="C147" s="133" t="s">
        <v>130</v>
      </c>
      <c r="D147" s="134" t="s">
        <v>131</v>
      </c>
      <c r="E147" s="135"/>
      <c r="F147" s="135"/>
    </row>
    <row r="148" spans="1:6" s="112" customFormat="1" ht="16.5" customHeight="1" hidden="1" thickBot="1">
      <c r="A148" s="171"/>
      <c r="B148" s="183"/>
      <c r="C148" s="128" t="s">
        <v>86</v>
      </c>
      <c r="D148" s="129" t="s">
        <v>87</v>
      </c>
      <c r="E148" s="111"/>
      <c r="F148" s="111"/>
    </row>
    <row r="149" spans="1:6" s="101" customFormat="1" ht="30.75" hidden="1" thickBot="1">
      <c r="A149" s="175">
        <v>754</v>
      </c>
      <c r="B149" s="148"/>
      <c r="C149" s="99"/>
      <c r="D149" s="172" t="s">
        <v>189</v>
      </c>
      <c r="E149" s="100">
        <f>E152</f>
        <v>0</v>
      </c>
      <c r="F149" s="100">
        <f>F165+F150+F152+F171</f>
        <v>0</v>
      </c>
    </row>
    <row r="150" spans="1:6" s="106" customFormat="1" ht="21" customHeight="1" hidden="1">
      <c r="A150" s="147"/>
      <c r="B150" s="104">
        <v>75403</v>
      </c>
      <c r="C150" s="104"/>
      <c r="D150" s="173" t="s">
        <v>190</v>
      </c>
      <c r="E150" s="105">
        <f>E151</f>
        <v>0</v>
      </c>
      <c r="F150" s="105">
        <f>F151</f>
        <v>0</v>
      </c>
    </row>
    <row r="151" spans="1:6" s="112" customFormat="1" ht="21.75" customHeight="1" hidden="1">
      <c r="A151" s="117"/>
      <c r="B151" s="166"/>
      <c r="C151" s="128" t="s">
        <v>84</v>
      </c>
      <c r="D151" s="129" t="s">
        <v>85</v>
      </c>
      <c r="E151" s="111"/>
      <c r="F151" s="111"/>
    </row>
    <row r="152" spans="1:6" s="106" customFormat="1" ht="24" customHeight="1" hidden="1">
      <c r="A152" s="147"/>
      <c r="B152" s="120">
        <v>75412</v>
      </c>
      <c r="C152" s="120"/>
      <c r="D152" s="184" t="s">
        <v>191</v>
      </c>
      <c r="E152" s="121">
        <f>E153</f>
        <v>0</v>
      </c>
      <c r="F152" s="121">
        <f>F153</f>
        <v>0</v>
      </c>
    </row>
    <row r="153" spans="1:6" s="112" customFormat="1" ht="38.25" hidden="1">
      <c r="A153" s="181"/>
      <c r="B153" s="182"/>
      <c r="C153" s="240" t="s">
        <v>296</v>
      </c>
      <c r="D153" s="126" t="s">
        <v>96</v>
      </c>
      <c r="E153" s="135"/>
      <c r="F153" s="135"/>
    </row>
    <row r="154" spans="1:6" s="112" customFormat="1" ht="16.5" customHeight="1" hidden="1">
      <c r="A154" s="107"/>
      <c r="B154" s="108"/>
      <c r="C154" s="109" t="s">
        <v>155</v>
      </c>
      <c r="D154" s="110" t="s">
        <v>156</v>
      </c>
      <c r="E154" s="111"/>
      <c r="F154" s="111"/>
    </row>
    <row r="155" spans="1:6" s="112" customFormat="1" ht="16.5" customHeight="1" hidden="1">
      <c r="A155" s="107"/>
      <c r="B155" s="113"/>
      <c r="C155" s="114" t="s">
        <v>78</v>
      </c>
      <c r="D155" s="115" t="s">
        <v>79</v>
      </c>
      <c r="E155" s="116"/>
      <c r="F155" s="116"/>
    </row>
    <row r="156" spans="1:6" s="112" customFormat="1" ht="16.5" customHeight="1" hidden="1">
      <c r="A156" s="107"/>
      <c r="B156" s="113"/>
      <c r="C156" s="114" t="s">
        <v>82</v>
      </c>
      <c r="D156" s="115" t="s">
        <v>83</v>
      </c>
      <c r="E156" s="116"/>
      <c r="F156" s="116"/>
    </row>
    <row r="157" spans="1:6" s="112" customFormat="1" ht="16.5" customHeight="1" hidden="1">
      <c r="A157" s="107"/>
      <c r="B157" s="113"/>
      <c r="C157" s="114" t="s">
        <v>84</v>
      </c>
      <c r="D157" s="115" t="s">
        <v>85</v>
      </c>
      <c r="E157" s="116"/>
      <c r="F157" s="116"/>
    </row>
    <row r="158" spans="1:6" s="112" customFormat="1" ht="16.5" customHeight="1" hidden="1">
      <c r="A158" s="107"/>
      <c r="B158" s="113"/>
      <c r="C158" s="114" t="s">
        <v>157</v>
      </c>
      <c r="D158" s="115" t="s">
        <v>158</v>
      </c>
      <c r="E158" s="116"/>
      <c r="F158" s="116"/>
    </row>
    <row r="159" spans="1:6" s="112" customFormat="1" ht="16.5" customHeight="1" hidden="1">
      <c r="A159" s="107"/>
      <c r="B159" s="113"/>
      <c r="C159" s="114" t="s">
        <v>123</v>
      </c>
      <c r="D159" s="115" t="s">
        <v>124</v>
      </c>
      <c r="E159" s="116"/>
      <c r="F159" s="116"/>
    </row>
    <row r="160" spans="1:6" s="112" customFormat="1" ht="16.5" customHeight="1" hidden="1">
      <c r="A160" s="107"/>
      <c r="B160" s="113"/>
      <c r="C160" s="114" t="s">
        <v>132</v>
      </c>
      <c r="D160" s="115" t="s">
        <v>133</v>
      </c>
      <c r="E160" s="116"/>
      <c r="F160" s="116"/>
    </row>
    <row r="161" spans="1:6" s="112" customFormat="1" ht="16.5" customHeight="1" hidden="1">
      <c r="A161" s="107"/>
      <c r="B161" s="113"/>
      <c r="C161" s="114" t="s">
        <v>86</v>
      </c>
      <c r="D161" s="115" t="s">
        <v>87</v>
      </c>
      <c r="E161" s="116"/>
      <c r="F161" s="116"/>
    </row>
    <row r="162" spans="1:6" s="112" customFormat="1" ht="16.5" customHeight="1" hidden="1">
      <c r="A162" s="107"/>
      <c r="B162" s="113"/>
      <c r="C162" s="114" t="s">
        <v>159</v>
      </c>
      <c r="D162" s="115" t="s">
        <v>160</v>
      </c>
      <c r="E162" s="116"/>
      <c r="F162" s="116"/>
    </row>
    <row r="163" spans="1:6" s="112" customFormat="1" ht="16.5" customHeight="1" hidden="1">
      <c r="A163" s="107"/>
      <c r="B163" s="113"/>
      <c r="C163" s="114" t="s">
        <v>127</v>
      </c>
      <c r="D163" s="115" t="s">
        <v>128</v>
      </c>
      <c r="E163" s="116"/>
      <c r="F163" s="116"/>
    </row>
    <row r="164" spans="1:6" s="112" customFormat="1" ht="12.75" hidden="1">
      <c r="A164" s="117"/>
      <c r="B164" s="113"/>
      <c r="C164" s="118" t="s">
        <v>180</v>
      </c>
      <c r="D164" s="123" t="s">
        <v>181</v>
      </c>
      <c r="E164" s="116"/>
      <c r="F164" s="116"/>
    </row>
    <row r="165" spans="1:6" s="106" customFormat="1" ht="21" customHeight="1" hidden="1">
      <c r="A165" s="185"/>
      <c r="B165" s="120">
        <v>75414</v>
      </c>
      <c r="C165" s="120"/>
      <c r="D165" s="184" t="s">
        <v>192</v>
      </c>
      <c r="E165" s="121">
        <f>E166</f>
        <v>0</v>
      </c>
      <c r="F165" s="121">
        <f>SUM(F167:F170)</f>
        <v>0</v>
      </c>
    </row>
    <row r="166" spans="1:6" s="112" customFormat="1" ht="51" hidden="1">
      <c r="A166" s="117"/>
      <c r="B166" s="164"/>
      <c r="C166" s="109" t="s">
        <v>150</v>
      </c>
      <c r="D166" s="156" t="s">
        <v>151</v>
      </c>
      <c r="E166" s="127"/>
      <c r="F166" s="111"/>
    </row>
    <row r="167" spans="1:6" s="112" customFormat="1" ht="19.5" customHeight="1" hidden="1">
      <c r="A167" s="117"/>
      <c r="B167" s="125"/>
      <c r="C167" s="114" t="s">
        <v>84</v>
      </c>
      <c r="D167" s="126" t="s">
        <v>85</v>
      </c>
      <c r="E167" s="124"/>
      <c r="F167" s="116"/>
    </row>
    <row r="168" spans="1:6" s="112" customFormat="1" ht="19.5" customHeight="1" hidden="1">
      <c r="A168" s="117"/>
      <c r="B168" s="125"/>
      <c r="C168" s="114" t="s">
        <v>86</v>
      </c>
      <c r="D168" s="126" t="s">
        <v>87</v>
      </c>
      <c r="E168" s="124"/>
      <c r="F168" s="116"/>
    </row>
    <row r="169" spans="1:6" s="112" customFormat="1" ht="25.5" hidden="1">
      <c r="A169" s="117"/>
      <c r="B169" s="125"/>
      <c r="C169" s="114" t="s">
        <v>174</v>
      </c>
      <c r="D169" s="126" t="s">
        <v>175</v>
      </c>
      <c r="E169" s="124"/>
      <c r="F169" s="116"/>
    </row>
    <row r="170" spans="1:6" s="112" customFormat="1" ht="25.5" hidden="1">
      <c r="A170" s="117"/>
      <c r="B170" s="122"/>
      <c r="C170" s="118" t="s">
        <v>176</v>
      </c>
      <c r="D170" s="123" t="s">
        <v>177</v>
      </c>
      <c r="E170" s="116"/>
      <c r="F170" s="116"/>
    </row>
    <row r="171" spans="1:6" s="106" customFormat="1" ht="21" customHeight="1" hidden="1">
      <c r="A171" s="147"/>
      <c r="B171" s="120">
        <v>75495</v>
      </c>
      <c r="C171" s="120"/>
      <c r="D171" s="184" t="s">
        <v>110</v>
      </c>
      <c r="E171" s="121">
        <f>E172</f>
        <v>0</v>
      </c>
      <c r="F171" s="121">
        <f>F172</f>
        <v>0</v>
      </c>
    </row>
    <row r="172" spans="1:6" s="112" customFormat="1" ht="19.5" customHeight="1" hidden="1" thickBot="1">
      <c r="A172" s="107"/>
      <c r="B172" s="166"/>
      <c r="C172" s="128" t="s">
        <v>84</v>
      </c>
      <c r="D172" s="129" t="s">
        <v>85</v>
      </c>
      <c r="E172" s="111"/>
      <c r="F172" s="111"/>
    </row>
    <row r="173" spans="1:6" s="101" customFormat="1" ht="65.25" customHeight="1" hidden="1" thickBot="1">
      <c r="A173" s="99">
        <v>756</v>
      </c>
      <c r="B173" s="363" t="s">
        <v>193</v>
      </c>
      <c r="C173" s="364"/>
      <c r="D173" s="365"/>
      <c r="E173" s="100">
        <f>E174+E176+E186+E197+E200</f>
        <v>0</v>
      </c>
      <c r="F173" s="100">
        <f>F174+F176+F186+F197+F200+F203</f>
        <v>0</v>
      </c>
    </row>
    <row r="174" spans="1:6" s="106" customFormat="1" ht="28.5" hidden="1">
      <c r="A174" s="147"/>
      <c r="B174" s="149">
        <v>75601</v>
      </c>
      <c r="C174" s="149"/>
      <c r="D174" s="186" t="s">
        <v>194</v>
      </c>
      <c r="E174" s="150">
        <f>E175</f>
        <v>0</v>
      </c>
      <c r="F174" s="150">
        <f>F175</f>
        <v>0</v>
      </c>
    </row>
    <row r="175" spans="1:6" s="112" customFormat="1" ht="25.5" hidden="1">
      <c r="A175" s="107"/>
      <c r="B175" s="166"/>
      <c r="C175" s="128" t="s">
        <v>195</v>
      </c>
      <c r="D175" s="129" t="s">
        <v>196</v>
      </c>
      <c r="E175" s="111"/>
      <c r="F175" s="111"/>
    </row>
    <row r="176" spans="1:6" s="106" customFormat="1" ht="42.75" customHeight="1" hidden="1">
      <c r="A176" s="185"/>
      <c r="B176" s="120">
        <v>75615</v>
      </c>
      <c r="C176" s="119"/>
      <c r="D176" s="184" t="s">
        <v>197</v>
      </c>
      <c r="E176" s="121">
        <f>SUM(E177:E185)-E180</f>
        <v>0</v>
      </c>
      <c r="F176" s="121">
        <f>SUM(F177:F185)-F180</f>
        <v>0</v>
      </c>
    </row>
    <row r="177" spans="1:6" s="112" customFormat="1" ht="17.25" customHeight="1" hidden="1">
      <c r="A177" s="107"/>
      <c r="B177" s="166"/>
      <c r="C177" s="109" t="s">
        <v>198</v>
      </c>
      <c r="D177" s="110" t="s">
        <v>199</v>
      </c>
      <c r="E177" s="111"/>
      <c r="F177" s="111"/>
    </row>
    <row r="178" spans="1:6" s="112" customFormat="1" ht="17.25" customHeight="1" hidden="1">
      <c r="A178" s="131"/>
      <c r="B178" s="179"/>
      <c r="C178" s="168" t="s">
        <v>200</v>
      </c>
      <c r="D178" s="169" t="s">
        <v>201</v>
      </c>
      <c r="E178" s="170"/>
      <c r="F178" s="170"/>
    </row>
    <row r="179" spans="1:6" s="112" customFormat="1" ht="8.25" customHeight="1" hidden="1">
      <c r="A179" s="136"/>
      <c r="B179" s="137"/>
      <c r="C179" s="138"/>
      <c r="D179" s="139"/>
      <c r="E179" s="140"/>
      <c r="F179" s="140"/>
    </row>
    <row r="180" spans="1:6" s="96" customFormat="1" ht="7.5" customHeight="1" hidden="1">
      <c r="A180" s="141">
        <v>1</v>
      </c>
      <c r="B180" s="141">
        <v>2</v>
      </c>
      <c r="C180" s="141">
        <v>3</v>
      </c>
      <c r="D180" s="141">
        <v>4</v>
      </c>
      <c r="E180" s="141">
        <v>5</v>
      </c>
      <c r="F180" s="141">
        <v>6</v>
      </c>
    </row>
    <row r="181" spans="1:6" s="112" customFormat="1" ht="17.25" customHeight="1" hidden="1">
      <c r="A181" s="107"/>
      <c r="B181" s="122"/>
      <c r="C181" s="114" t="s">
        <v>202</v>
      </c>
      <c r="D181" s="115" t="s">
        <v>203</v>
      </c>
      <c r="E181" s="116"/>
      <c r="F181" s="116"/>
    </row>
    <row r="182" spans="1:6" s="112" customFormat="1" ht="17.25" customHeight="1" hidden="1">
      <c r="A182" s="117"/>
      <c r="B182" s="125"/>
      <c r="C182" s="114" t="s">
        <v>204</v>
      </c>
      <c r="D182" s="160" t="s">
        <v>205</v>
      </c>
      <c r="E182" s="116"/>
      <c r="F182" s="116"/>
    </row>
    <row r="183" spans="1:6" s="112" customFormat="1" ht="17.25" customHeight="1" hidden="1">
      <c r="A183" s="117"/>
      <c r="B183" s="125"/>
      <c r="C183" s="114" t="s">
        <v>206</v>
      </c>
      <c r="D183" s="160" t="s">
        <v>207</v>
      </c>
      <c r="E183" s="124"/>
      <c r="F183" s="124"/>
    </row>
    <row r="184" spans="1:6" s="112" customFormat="1" ht="17.25" customHeight="1" hidden="1">
      <c r="A184" s="157"/>
      <c r="B184" s="164"/>
      <c r="C184" s="109" t="s">
        <v>138</v>
      </c>
      <c r="D184" s="158" t="s">
        <v>139</v>
      </c>
      <c r="E184" s="111"/>
      <c r="F184" s="111"/>
    </row>
    <row r="185" spans="1:6" s="112" customFormat="1" ht="25.5" hidden="1">
      <c r="A185" s="107"/>
      <c r="B185" s="122"/>
      <c r="C185" s="118" t="s">
        <v>208</v>
      </c>
      <c r="D185" s="123" t="s">
        <v>209</v>
      </c>
      <c r="E185" s="116"/>
      <c r="F185" s="116"/>
    </row>
    <row r="186" spans="1:6" s="106" customFormat="1" ht="60" customHeight="1" hidden="1">
      <c r="A186" s="165"/>
      <c r="B186" s="120">
        <v>75616</v>
      </c>
      <c r="C186" s="119"/>
      <c r="D186" s="184" t="s">
        <v>210</v>
      </c>
      <c r="E186" s="121">
        <f>SUM(E187:E196)</f>
        <v>0</v>
      </c>
      <c r="F186" s="121">
        <f>SUM(F187:F196)</f>
        <v>0</v>
      </c>
    </row>
    <row r="187" spans="1:6" s="112" customFormat="1" ht="16.5" customHeight="1" hidden="1">
      <c r="A187" s="117"/>
      <c r="B187" s="164"/>
      <c r="C187" s="109" t="s">
        <v>198</v>
      </c>
      <c r="D187" s="110" t="s">
        <v>199</v>
      </c>
      <c r="E187" s="111"/>
      <c r="F187" s="111"/>
    </row>
    <row r="188" spans="1:6" s="112" customFormat="1" ht="16.5" customHeight="1" hidden="1">
      <c r="A188" s="107"/>
      <c r="B188" s="122"/>
      <c r="C188" s="114" t="s">
        <v>200</v>
      </c>
      <c r="D188" s="160" t="s">
        <v>201</v>
      </c>
      <c r="E188" s="116"/>
      <c r="F188" s="116"/>
    </row>
    <row r="189" spans="1:6" s="112" customFormat="1" ht="16.5" customHeight="1" hidden="1">
      <c r="A189" s="117"/>
      <c r="B189" s="125"/>
      <c r="C189" s="114" t="s">
        <v>202</v>
      </c>
      <c r="D189" s="115" t="s">
        <v>203</v>
      </c>
      <c r="E189" s="116"/>
      <c r="F189" s="116"/>
    </row>
    <row r="190" spans="1:6" s="112" customFormat="1" ht="16.5" customHeight="1" hidden="1">
      <c r="A190" s="117"/>
      <c r="B190" s="125"/>
      <c r="C190" s="114" t="s">
        <v>204</v>
      </c>
      <c r="D190" s="160" t="s">
        <v>205</v>
      </c>
      <c r="E190" s="116"/>
      <c r="F190" s="116"/>
    </row>
    <row r="191" spans="1:6" s="112" customFormat="1" ht="16.5" customHeight="1" hidden="1">
      <c r="A191" s="117"/>
      <c r="B191" s="125"/>
      <c r="C191" s="114" t="s">
        <v>211</v>
      </c>
      <c r="D191" s="160" t="s">
        <v>212</v>
      </c>
      <c r="E191" s="116"/>
      <c r="F191" s="116"/>
    </row>
    <row r="192" spans="1:6" s="112" customFormat="1" ht="16.5" customHeight="1" hidden="1">
      <c r="A192" s="117"/>
      <c r="B192" s="125"/>
      <c r="C192" s="114" t="s">
        <v>213</v>
      </c>
      <c r="D192" s="160" t="s">
        <v>214</v>
      </c>
      <c r="E192" s="116"/>
      <c r="F192" s="116"/>
    </row>
    <row r="193" spans="1:6" s="112" customFormat="1" ht="25.5" hidden="1">
      <c r="A193" s="157"/>
      <c r="B193" s="164"/>
      <c r="C193" s="109" t="s">
        <v>215</v>
      </c>
      <c r="D193" s="156" t="s">
        <v>216</v>
      </c>
      <c r="E193" s="116"/>
      <c r="F193" s="116"/>
    </row>
    <row r="194" spans="1:6" s="112" customFormat="1" ht="15.75" customHeight="1" hidden="1">
      <c r="A194" s="117"/>
      <c r="B194" s="125"/>
      <c r="C194" s="114" t="s">
        <v>206</v>
      </c>
      <c r="D194" s="160" t="s">
        <v>207</v>
      </c>
      <c r="E194" s="116"/>
      <c r="F194" s="116"/>
    </row>
    <row r="195" spans="1:6" s="112" customFormat="1" ht="15.75" customHeight="1" hidden="1">
      <c r="A195" s="117"/>
      <c r="B195" s="125"/>
      <c r="C195" s="114" t="s">
        <v>138</v>
      </c>
      <c r="D195" s="160" t="s">
        <v>139</v>
      </c>
      <c r="E195" s="116"/>
      <c r="F195" s="116"/>
    </row>
    <row r="196" spans="1:6" s="112" customFormat="1" ht="25.5" hidden="1">
      <c r="A196" s="117"/>
      <c r="B196" s="122"/>
      <c r="C196" s="118" t="s">
        <v>208</v>
      </c>
      <c r="D196" s="123" t="s">
        <v>209</v>
      </c>
      <c r="E196" s="116"/>
      <c r="F196" s="116"/>
    </row>
    <row r="197" spans="1:6" s="106" customFormat="1" ht="42.75" hidden="1">
      <c r="A197" s="185"/>
      <c r="B197" s="120">
        <v>75618</v>
      </c>
      <c r="C197" s="119"/>
      <c r="D197" s="184" t="s">
        <v>217</v>
      </c>
      <c r="E197" s="121">
        <f>SUM(E198:E199)</f>
        <v>0</v>
      </c>
      <c r="F197" s="121">
        <f>SUM(F198:F199)</f>
        <v>0</v>
      </c>
    </row>
    <row r="198" spans="1:6" s="112" customFormat="1" ht="15" customHeight="1" hidden="1">
      <c r="A198" s="107"/>
      <c r="B198" s="166"/>
      <c r="C198" s="109" t="s">
        <v>218</v>
      </c>
      <c r="D198" s="110" t="s">
        <v>214</v>
      </c>
      <c r="E198" s="111"/>
      <c r="F198" s="111"/>
    </row>
    <row r="199" spans="1:6" s="112" customFormat="1" ht="12.75" hidden="1">
      <c r="A199" s="117"/>
      <c r="B199" s="122"/>
      <c r="C199" s="118" t="s">
        <v>219</v>
      </c>
      <c r="D199" s="123" t="s">
        <v>220</v>
      </c>
      <c r="E199" s="116"/>
      <c r="F199" s="116"/>
    </row>
    <row r="200" spans="1:6" s="106" customFormat="1" ht="25.5" customHeight="1" hidden="1">
      <c r="A200" s="154"/>
      <c r="B200" s="120">
        <v>75621</v>
      </c>
      <c r="C200" s="376" t="s">
        <v>221</v>
      </c>
      <c r="D200" s="377"/>
      <c r="E200" s="121">
        <f>SUM(E201:E202)</f>
        <v>0</v>
      </c>
      <c r="F200" s="121">
        <f>SUM(F201:F202)</f>
        <v>0</v>
      </c>
    </row>
    <row r="201" spans="1:6" s="112" customFormat="1" ht="19.5" customHeight="1" hidden="1" thickBot="1">
      <c r="A201" s="117"/>
      <c r="B201" s="164"/>
      <c r="C201" s="292" t="s">
        <v>309</v>
      </c>
      <c r="D201" s="158" t="s">
        <v>223</v>
      </c>
      <c r="E201" s="127"/>
      <c r="F201" s="111"/>
    </row>
    <row r="202" spans="1:6" s="112" customFormat="1" ht="19.5" customHeight="1" hidden="1">
      <c r="A202" s="117"/>
      <c r="B202" s="122"/>
      <c r="C202" s="293" t="s">
        <v>310</v>
      </c>
      <c r="D202" s="115" t="s">
        <v>225</v>
      </c>
      <c r="E202" s="116"/>
      <c r="F202" s="116"/>
    </row>
    <row r="203" spans="1:6" s="106" customFormat="1" ht="28.5" hidden="1">
      <c r="A203" s="154"/>
      <c r="B203" s="120">
        <v>75647</v>
      </c>
      <c r="C203" s="119"/>
      <c r="D203" s="184" t="s">
        <v>226</v>
      </c>
      <c r="E203" s="121">
        <f>SUM(E204:E209)</f>
        <v>0</v>
      </c>
      <c r="F203" s="121">
        <f>SUM(F204:F209)</f>
        <v>0</v>
      </c>
    </row>
    <row r="204" spans="1:6" s="112" customFormat="1" ht="17.25" customHeight="1" hidden="1">
      <c r="A204" s="117"/>
      <c r="B204" s="164"/>
      <c r="C204" s="109" t="s">
        <v>227</v>
      </c>
      <c r="D204" s="158" t="s">
        <v>228</v>
      </c>
      <c r="E204" s="127"/>
      <c r="F204" s="111"/>
    </row>
    <row r="205" spans="1:6" s="112" customFormat="1" ht="17.25" customHeight="1" hidden="1">
      <c r="A205" s="117"/>
      <c r="B205" s="125"/>
      <c r="C205" s="114" t="s">
        <v>78</v>
      </c>
      <c r="D205" s="160" t="s">
        <v>229</v>
      </c>
      <c r="E205" s="124"/>
      <c r="F205" s="116"/>
    </row>
    <row r="206" spans="1:6" s="112" customFormat="1" ht="17.25" customHeight="1" hidden="1">
      <c r="A206" s="117"/>
      <c r="B206" s="125"/>
      <c r="C206" s="114" t="s">
        <v>80</v>
      </c>
      <c r="D206" s="160" t="s">
        <v>81</v>
      </c>
      <c r="E206" s="124"/>
      <c r="F206" s="116"/>
    </row>
    <row r="207" spans="1:6" s="112" customFormat="1" ht="17.25" customHeight="1" hidden="1">
      <c r="A207" s="117"/>
      <c r="B207" s="125"/>
      <c r="C207" s="114" t="s">
        <v>82</v>
      </c>
      <c r="D207" s="160" t="s">
        <v>83</v>
      </c>
      <c r="E207" s="124"/>
      <c r="F207" s="116"/>
    </row>
    <row r="208" spans="1:6" s="112" customFormat="1" ht="17.25" customHeight="1" hidden="1">
      <c r="A208" s="117"/>
      <c r="B208" s="125"/>
      <c r="C208" s="114" t="s">
        <v>84</v>
      </c>
      <c r="D208" s="160" t="s">
        <v>85</v>
      </c>
      <c r="E208" s="124"/>
      <c r="F208" s="116"/>
    </row>
    <row r="209" spans="1:6" s="112" customFormat="1" ht="17.25" customHeight="1" hidden="1" thickBot="1">
      <c r="A209" s="107"/>
      <c r="B209" s="122"/>
      <c r="C209" s="118" t="s">
        <v>86</v>
      </c>
      <c r="D209" s="115" t="s">
        <v>87</v>
      </c>
      <c r="E209" s="116"/>
      <c r="F209" s="116"/>
    </row>
    <row r="210" spans="1:6" s="112" customFormat="1" ht="19.5" customHeight="1" hidden="1" thickBot="1">
      <c r="A210" s="148">
        <v>757</v>
      </c>
      <c r="B210" s="187"/>
      <c r="C210" s="188"/>
      <c r="D210" s="99" t="s">
        <v>230</v>
      </c>
      <c r="E210" s="100">
        <f>E211</f>
        <v>0</v>
      </c>
      <c r="F210" s="100">
        <f>F211</f>
        <v>0</v>
      </c>
    </row>
    <row r="211" spans="1:6" s="112" customFormat="1" ht="30.75" customHeight="1" hidden="1">
      <c r="A211" s="171"/>
      <c r="B211" s="104">
        <v>75702</v>
      </c>
      <c r="C211" s="189"/>
      <c r="D211" s="190" t="s">
        <v>231</v>
      </c>
      <c r="E211" s="191">
        <f>E213</f>
        <v>0</v>
      </c>
      <c r="F211" s="191">
        <f>SUM(F212:F213)</f>
        <v>0</v>
      </c>
    </row>
    <row r="212" spans="1:6" s="112" customFormat="1" ht="20.25" customHeight="1" hidden="1">
      <c r="A212" s="107"/>
      <c r="B212" s="183"/>
      <c r="C212" s="192" t="s">
        <v>86</v>
      </c>
      <c r="D212" s="193" t="s">
        <v>87</v>
      </c>
      <c r="E212" s="111"/>
      <c r="F212" s="111"/>
    </row>
    <row r="213" spans="1:6" s="112" customFormat="1" ht="42.75" hidden="1">
      <c r="A213" s="131"/>
      <c r="B213" s="194"/>
      <c r="C213" s="195" t="s">
        <v>232</v>
      </c>
      <c r="D213" s="196" t="s">
        <v>233</v>
      </c>
      <c r="E213" s="170"/>
      <c r="F213" s="170"/>
    </row>
    <row r="214" spans="1:6" s="112" customFormat="1" ht="15" customHeight="1" hidden="1">
      <c r="A214" s="136"/>
      <c r="B214" s="137"/>
      <c r="C214" s="138"/>
      <c r="D214" s="139"/>
      <c r="E214" s="140"/>
      <c r="F214" s="140"/>
    </row>
    <row r="215" spans="1:6" s="96" customFormat="1" ht="7.5" customHeight="1" hidden="1" thickBot="1">
      <c r="A215" s="163">
        <v>1</v>
      </c>
      <c r="B215" s="163">
        <v>2</v>
      </c>
      <c r="C215" s="163">
        <v>3</v>
      </c>
      <c r="D215" s="163">
        <v>4</v>
      </c>
      <c r="E215" s="163">
        <v>5</v>
      </c>
      <c r="F215" s="163">
        <v>6</v>
      </c>
    </row>
    <row r="216" spans="1:6" s="112" customFormat="1" ht="19.5" customHeight="1" hidden="1" thickBot="1">
      <c r="A216" s="148">
        <v>758</v>
      </c>
      <c r="B216" s="345" t="s">
        <v>234</v>
      </c>
      <c r="C216" s="346"/>
      <c r="D216" s="344"/>
      <c r="E216" s="100">
        <f>E217+E219+E225+E221</f>
        <v>0</v>
      </c>
      <c r="F216" s="100">
        <f>F217+F219+F225+F221+F223</f>
        <v>0</v>
      </c>
    </row>
    <row r="217" spans="1:6" s="112" customFormat="1" ht="27" customHeight="1" hidden="1">
      <c r="A217" s="171"/>
      <c r="B217" s="104">
        <v>75801</v>
      </c>
      <c r="C217" s="366" t="s">
        <v>235</v>
      </c>
      <c r="D217" s="367"/>
      <c r="E217" s="191">
        <f>E218</f>
        <v>0</v>
      </c>
      <c r="F217" s="191">
        <f>F218</f>
        <v>0</v>
      </c>
    </row>
    <row r="218" spans="1:6" s="112" customFormat="1" ht="23.25" customHeight="1" hidden="1">
      <c r="A218" s="107"/>
      <c r="B218" s="183"/>
      <c r="C218" s="197" t="s">
        <v>236</v>
      </c>
      <c r="D218" s="193" t="s">
        <v>237</v>
      </c>
      <c r="E218" s="111"/>
      <c r="F218" s="111"/>
    </row>
    <row r="219" spans="1:6" s="112" customFormat="1" ht="14.25" hidden="1">
      <c r="A219" s="107"/>
      <c r="B219" s="120">
        <v>75807</v>
      </c>
      <c r="C219" s="198"/>
      <c r="D219" s="184" t="s">
        <v>238</v>
      </c>
      <c r="E219" s="199">
        <f>E220</f>
        <v>0</v>
      </c>
      <c r="F219" s="199">
        <f>F220</f>
        <v>0</v>
      </c>
    </row>
    <row r="220" spans="1:6" s="112" customFormat="1" ht="20.25" customHeight="1" hidden="1">
      <c r="A220" s="107"/>
      <c r="B220" s="183"/>
      <c r="C220" s="197" t="s">
        <v>236</v>
      </c>
      <c r="D220" s="193" t="s">
        <v>237</v>
      </c>
      <c r="E220" s="111"/>
      <c r="F220" s="111"/>
    </row>
    <row r="221" spans="1:6" s="112" customFormat="1" ht="21" customHeight="1" hidden="1">
      <c r="A221" s="107"/>
      <c r="B221" s="120">
        <v>75814</v>
      </c>
      <c r="C221" s="198"/>
      <c r="D221" s="184" t="s">
        <v>239</v>
      </c>
      <c r="E221" s="199">
        <f>E222</f>
        <v>0</v>
      </c>
      <c r="F221" s="199">
        <f>F222</f>
        <v>0</v>
      </c>
    </row>
    <row r="222" spans="1:6" s="112" customFormat="1" ht="20.25" customHeight="1" hidden="1" thickBot="1">
      <c r="A222" s="107"/>
      <c r="B222" s="183"/>
      <c r="C222" s="197" t="s">
        <v>92</v>
      </c>
      <c r="D222" s="193" t="s">
        <v>93</v>
      </c>
      <c r="E222" s="111"/>
      <c r="F222" s="111"/>
    </row>
    <row r="223" spans="1:6" s="112" customFormat="1" ht="21" customHeight="1" hidden="1">
      <c r="A223" s="107"/>
      <c r="B223" s="120">
        <v>75818</v>
      </c>
      <c r="C223" s="198"/>
      <c r="D223" s="184" t="s">
        <v>240</v>
      </c>
      <c r="E223" s="199">
        <f>E224</f>
        <v>0</v>
      </c>
      <c r="F223" s="199">
        <f>F224</f>
        <v>0</v>
      </c>
    </row>
    <row r="224" spans="1:6" s="112" customFormat="1" ht="20.25" customHeight="1" hidden="1">
      <c r="A224" s="107"/>
      <c r="B224" s="183"/>
      <c r="C224" s="197" t="s">
        <v>241</v>
      </c>
      <c r="D224" s="193" t="s">
        <v>242</v>
      </c>
      <c r="E224" s="111"/>
      <c r="F224" s="111"/>
    </row>
    <row r="225" spans="1:6" s="112" customFormat="1" ht="14.25" hidden="1">
      <c r="A225" s="107"/>
      <c r="B225" s="120">
        <v>75831</v>
      </c>
      <c r="C225" s="198"/>
      <c r="D225" s="184" t="s">
        <v>243</v>
      </c>
      <c r="E225" s="199">
        <f>E226</f>
        <v>0</v>
      </c>
      <c r="F225" s="199">
        <f>F226</f>
        <v>0</v>
      </c>
    </row>
    <row r="226" spans="1:6" s="112" customFormat="1" ht="20.25" customHeight="1" hidden="1" thickBot="1">
      <c r="A226" s="107"/>
      <c r="B226" s="166"/>
      <c r="C226" s="197" t="s">
        <v>236</v>
      </c>
      <c r="D226" s="193" t="s">
        <v>237</v>
      </c>
      <c r="E226" s="111"/>
      <c r="F226" s="111"/>
    </row>
    <row r="227" spans="1:6" s="101" customFormat="1" ht="19.5" customHeight="1" hidden="1" thickBot="1">
      <c r="A227" s="175">
        <v>801</v>
      </c>
      <c r="B227" s="345" t="s">
        <v>244</v>
      </c>
      <c r="C227" s="346"/>
      <c r="D227" s="344"/>
      <c r="E227" s="100"/>
      <c r="F227" s="100">
        <f>F228+F249+F267+F269+F288+F302+F304</f>
        <v>0</v>
      </c>
    </row>
    <row r="228" spans="1:6" s="106" customFormat="1" ht="19.5" customHeight="1" hidden="1">
      <c r="A228" s="154"/>
      <c r="B228" s="104">
        <v>80101</v>
      </c>
      <c r="C228" s="378" t="s">
        <v>245</v>
      </c>
      <c r="D228" s="379"/>
      <c r="E228" s="105"/>
      <c r="F228" s="105">
        <f>SUM(F229:F248)</f>
        <v>0</v>
      </c>
    </row>
    <row r="229" spans="1:6" s="112" customFormat="1" ht="16.5" customHeight="1" hidden="1">
      <c r="A229" s="107"/>
      <c r="B229" s="108"/>
      <c r="C229" s="109" t="s">
        <v>164</v>
      </c>
      <c r="D229" s="129" t="s">
        <v>165</v>
      </c>
      <c r="E229" s="111"/>
      <c r="F229" s="111"/>
    </row>
    <row r="230" spans="1:6" s="112" customFormat="1" ht="16.5" customHeight="1" hidden="1">
      <c r="A230" s="107"/>
      <c r="B230" s="113"/>
      <c r="C230" s="114" t="s">
        <v>74</v>
      </c>
      <c r="D230" s="115" t="s">
        <v>75</v>
      </c>
      <c r="E230" s="116"/>
      <c r="F230" s="116"/>
    </row>
    <row r="231" spans="1:6" s="112" customFormat="1" ht="16.5" customHeight="1" hidden="1">
      <c r="A231" s="107"/>
      <c r="B231" s="113"/>
      <c r="C231" s="114" t="s">
        <v>76</v>
      </c>
      <c r="D231" s="115" t="s">
        <v>77</v>
      </c>
      <c r="E231" s="116"/>
      <c r="F231" s="116"/>
    </row>
    <row r="232" spans="1:6" s="112" customFormat="1" ht="16.5" customHeight="1" hidden="1">
      <c r="A232" s="107"/>
      <c r="B232" s="113"/>
      <c r="C232" s="114" t="s">
        <v>78</v>
      </c>
      <c r="D232" s="115" t="s">
        <v>79</v>
      </c>
      <c r="E232" s="116"/>
      <c r="F232" s="116"/>
    </row>
    <row r="233" spans="1:6" s="112" customFormat="1" ht="16.5" customHeight="1" hidden="1">
      <c r="A233" s="107"/>
      <c r="B233" s="113"/>
      <c r="C233" s="114" t="s">
        <v>80</v>
      </c>
      <c r="D233" s="115" t="s">
        <v>81</v>
      </c>
      <c r="E233" s="116"/>
      <c r="F233" s="116"/>
    </row>
    <row r="234" spans="1:7" s="112" customFormat="1" ht="16.5" customHeight="1" hidden="1">
      <c r="A234" s="107"/>
      <c r="B234" s="113"/>
      <c r="C234" s="114" t="s">
        <v>82</v>
      </c>
      <c r="D234" s="115" t="s">
        <v>83</v>
      </c>
      <c r="E234" s="116"/>
      <c r="F234" s="116"/>
      <c r="G234" s="200"/>
    </row>
    <row r="235" spans="1:6" s="112" customFormat="1" ht="16.5" customHeight="1" hidden="1">
      <c r="A235" s="107"/>
      <c r="B235" s="113"/>
      <c r="C235" s="114" t="s">
        <v>84</v>
      </c>
      <c r="D235" s="115" t="s">
        <v>85</v>
      </c>
      <c r="E235" s="116"/>
      <c r="F235" s="116"/>
    </row>
    <row r="236" spans="1:6" s="112" customFormat="1" ht="20.25" customHeight="1" hidden="1">
      <c r="A236" s="107"/>
      <c r="B236" s="113"/>
      <c r="C236" s="114" t="s">
        <v>246</v>
      </c>
      <c r="D236" s="123" t="s">
        <v>247</v>
      </c>
      <c r="E236" s="116"/>
      <c r="F236" s="116"/>
    </row>
    <row r="237" spans="1:6" s="112" customFormat="1" ht="16.5" customHeight="1" hidden="1">
      <c r="A237" s="107"/>
      <c r="B237" s="113"/>
      <c r="C237" s="114" t="s">
        <v>123</v>
      </c>
      <c r="D237" s="115" t="s">
        <v>124</v>
      </c>
      <c r="E237" s="116"/>
      <c r="F237" s="116"/>
    </row>
    <row r="238" spans="1:6" s="112" customFormat="1" ht="16.5" customHeight="1" hidden="1">
      <c r="A238" s="107"/>
      <c r="B238" s="113"/>
      <c r="C238" s="114" t="s">
        <v>132</v>
      </c>
      <c r="D238" s="115" t="s">
        <v>133</v>
      </c>
      <c r="E238" s="116"/>
      <c r="F238" s="116"/>
    </row>
    <row r="239" spans="1:6" s="112" customFormat="1" ht="16.5" customHeight="1" hidden="1">
      <c r="A239" s="107"/>
      <c r="B239" s="113"/>
      <c r="C239" s="114" t="s">
        <v>168</v>
      </c>
      <c r="D239" s="115" t="s">
        <v>169</v>
      </c>
      <c r="E239" s="116"/>
      <c r="F239" s="116"/>
    </row>
    <row r="240" spans="1:6" s="112" customFormat="1" ht="16.5" customHeight="1" hidden="1">
      <c r="A240" s="107"/>
      <c r="B240" s="113"/>
      <c r="C240" s="114" t="s">
        <v>86</v>
      </c>
      <c r="D240" s="115" t="s">
        <v>87</v>
      </c>
      <c r="E240" s="116"/>
      <c r="F240" s="116"/>
    </row>
    <row r="241" spans="1:6" s="112" customFormat="1" ht="16.5" customHeight="1" hidden="1">
      <c r="A241" s="107"/>
      <c r="B241" s="113"/>
      <c r="C241" s="114" t="s">
        <v>170</v>
      </c>
      <c r="D241" s="115" t="s">
        <v>171</v>
      </c>
      <c r="E241" s="116"/>
      <c r="F241" s="116"/>
    </row>
    <row r="242" spans="1:6" s="112" customFormat="1" ht="25.5" hidden="1">
      <c r="A242" s="107"/>
      <c r="B242" s="113"/>
      <c r="C242" s="114" t="s">
        <v>174</v>
      </c>
      <c r="D242" s="123" t="s">
        <v>175</v>
      </c>
      <c r="E242" s="116"/>
      <c r="F242" s="116"/>
    </row>
    <row r="243" spans="1:6" s="112" customFormat="1" ht="16.5" customHeight="1" hidden="1">
      <c r="A243" s="107"/>
      <c r="B243" s="113"/>
      <c r="C243" s="114" t="s">
        <v>159</v>
      </c>
      <c r="D243" s="115" t="s">
        <v>160</v>
      </c>
      <c r="E243" s="116"/>
      <c r="F243" s="116"/>
    </row>
    <row r="244" spans="1:6" s="112" customFormat="1" ht="16.5" customHeight="1" hidden="1">
      <c r="A244" s="107"/>
      <c r="B244" s="113"/>
      <c r="C244" s="114" t="s">
        <v>127</v>
      </c>
      <c r="D244" s="115" t="s">
        <v>128</v>
      </c>
      <c r="E244" s="116"/>
      <c r="F244" s="116"/>
    </row>
    <row r="245" spans="1:6" s="112" customFormat="1" ht="16.5" customHeight="1" hidden="1">
      <c r="A245" s="107"/>
      <c r="B245" s="113"/>
      <c r="C245" s="114" t="s">
        <v>88</v>
      </c>
      <c r="D245" s="115" t="s">
        <v>89</v>
      </c>
      <c r="E245" s="116"/>
      <c r="F245" s="116"/>
    </row>
    <row r="246" spans="1:6" s="112" customFormat="1" ht="25.5" hidden="1">
      <c r="A246" s="107"/>
      <c r="B246" s="113"/>
      <c r="C246" s="114" t="s">
        <v>176</v>
      </c>
      <c r="D246" s="123" t="s">
        <v>177</v>
      </c>
      <c r="E246" s="116"/>
      <c r="F246" s="116"/>
    </row>
    <row r="247" spans="1:6" s="112" customFormat="1" ht="25.5" hidden="1">
      <c r="A247" s="107"/>
      <c r="B247" s="113"/>
      <c r="C247" s="114" t="s">
        <v>178</v>
      </c>
      <c r="D247" s="123" t="s">
        <v>179</v>
      </c>
      <c r="E247" s="116"/>
      <c r="F247" s="116"/>
    </row>
    <row r="248" spans="1:6" s="112" customFormat="1" ht="16.5" customHeight="1" hidden="1">
      <c r="A248" s="117"/>
      <c r="B248" s="113"/>
      <c r="C248" s="118" t="s">
        <v>97</v>
      </c>
      <c r="D248" s="115" t="s">
        <v>98</v>
      </c>
      <c r="E248" s="116"/>
      <c r="F248" s="116"/>
    </row>
    <row r="249" spans="1:6" s="106" customFormat="1" ht="14.25" hidden="1">
      <c r="A249" s="154"/>
      <c r="B249" s="120">
        <v>80103</v>
      </c>
      <c r="C249" s="119"/>
      <c r="D249" s="184" t="s">
        <v>248</v>
      </c>
      <c r="E249" s="121">
        <f>SUM(E250:E266)-E255</f>
        <v>0</v>
      </c>
      <c r="F249" s="121">
        <f>SUM(F250:F266)-F255</f>
        <v>0</v>
      </c>
    </row>
    <row r="250" spans="1:6" s="112" customFormat="1" ht="16.5" customHeight="1" hidden="1">
      <c r="A250" s="107"/>
      <c r="B250" s="108"/>
      <c r="C250" s="109" t="s">
        <v>164</v>
      </c>
      <c r="D250" s="110" t="s">
        <v>165</v>
      </c>
      <c r="E250" s="111"/>
      <c r="F250" s="111"/>
    </row>
    <row r="251" spans="1:6" s="112" customFormat="1" ht="16.5" customHeight="1" hidden="1">
      <c r="A251" s="107"/>
      <c r="B251" s="113"/>
      <c r="C251" s="114" t="s">
        <v>74</v>
      </c>
      <c r="D251" s="115" t="s">
        <v>75</v>
      </c>
      <c r="E251" s="116"/>
      <c r="F251" s="116"/>
    </row>
    <row r="252" spans="1:6" s="112" customFormat="1" ht="16.5" customHeight="1" hidden="1">
      <c r="A252" s="107"/>
      <c r="B252" s="113"/>
      <c r="C252" s="114" t="s">
        <v>76</v>
      </c>
      <c r="D252" s="115" t="s">
        <v>77</v>
      </c>
      <c r="E252" s="116"/>
      <c r="F252" s="116"/>
    </row>
    <row r="253" spans="1:6" s="112" customFormat="1" ht="15.75" customHeight="1" hidden="1">
      <c r="A253" s="131"/>
      <c r="B253" s="167"/>
      <c r="C253" s="168" t="s">
        <v>78</v>
      </c>
      <c r="D253" s="169" t="s">
        <v>79</v>
      </c>
      <c r="E253" s="170"/>
      <c r="F253" s="170"/>
    </row>
    <row r="254" spans="1:6" s="112" customFormat="1" ht="14.25" customHeight="1" hidden="1">
      <c r="A254" s="136"/>
      <c r="B254" s="137"/>
      <c r="C254" s="138"/>
      <c r="D254" s="139"/>
      <c r="E254" s="140"/>
      <c r="F254" s="140"/>
    </row>
    <row r="255" spans="1:6" s="96" customFormat="1" ht="7.5" customHeight="1" hidden="1">
      <c r="A255" s="141">
        <v>1</v>
      </c>
      <c r="B255" s="141">
        <v>2</v>
      </c>
      <c r="C255" s="141">
        <v>3</v>
      </c>
      <c r="D255" s="141">
        <v>4</v>
      </c>
      <c r="E255" s="141">
        <v>5</v>
      </c>
      <c r="F255" s="141">
        <v>6</v>
      </c>
    </row>
    <row r="256" spans="1:7" s="112" customFormat="1" ht="16.5" customHeight="1" hidden="1">
      <c r="A256" s="107"/>
      <c r="B256" s="113"/>
      <c r="C256" s="114" t="s">
        <v>80</v>
      </c>
      <c r="D256" s="115" t="s">
        <v>81</v>
      </c>
      <c r="E256" s="116"/>
      <c r="F256" s="116"/>
      <c r="G256" s="200"/>
    </row>
    <row r="257" spans="1:6" s="112" customFormat="1" ht="16.5" customHeight="1" hidden="1">
      <c r="A257" s="107"/>
      <c r="B257" s="113"/>
      <c r="C257" s="114" t="s">
        <v>84</v>
      </c>
      <c r="D257" s="115" t="s">
        <v>85</v>
      </c>
      <c r="E257" s="116"/>
      <c r="F257" s="116"/>
    </row>
    <row r="258" spans="1:6" s="112" customFormat="1" ht="16.5" customHeight="1" hidden="1">
      <c r="A258" s="107"/>
      <c r="B258" s="113"/>
      <c r="C258" s="114" t="s">
        <v>246</v>
      </c>
      <c r="D258" s="115" t="s">
        <v>247</v>
      </c>
      <c r="E258" s="116"/>
      <c r="F258" s="116"/>
    </row>
    <row r="259" spans="1:6" s="112" customFormat="1" ht="16.5" customHeight="1" hidden="1">
      <c r="A259" s="107"/>
      <c r="B259" s="113"/>
      <c r="C259" s="114" t="s">
        <v>123</v>
      </c>
      <c r="D259" s="115" t="s">
        <v>124</v>
      </c>
      <c r="E259" s="116"/>
      <c r="F259" s="116"/>
    </row>
    <row r="260" spans="1:6" s="112" customFormat="1" ht="16.5" customHeight="1" hidden="1">
      <c r="A260" s="107"/>
      <c r="B260" s="113"/>
      <c r="C260" s="114" t="s">
        <v>168</v>
      </c>
      <c r="D260" s="115" t="s">
        <v>169</v>
      </c>
      <c r="E260" s="116"/>
      <c r="F260" s="116"/>
    </row>
    <row r="261" spans="1:6" s="112" customFormat="1" ht="19.5" customHeight="1" hidden="1">
      <c r="A261" s="107"/>
      <c r="B261" s="113"/>
      <c r="C261" s="114" t="s">
        <v>86</v>
      </c>
      <c r="D261" s="115" t="s">
        <v>87</v>
      </c>
      <c r="E261" s="116"/>
      <c r="F261" s="116"/>
    </row>
    <row r="262" spans="1:6" s="112" customFormat="1" ht="25.5" hidden="1">
      <c r="A262" s="107"/>
      <c r="B262" s="113"/>
      <c r="C262" s="114" t="s">
        <v>174</v>
      </c>
      <c r="D262" s="123" t="s">
        <v>175</v>
      </c>
      <c r="E262" s="116"/>
      <c r="F262" s="116"/>
    </row>
    <row r="263" spans="1:6" s="112" customFormat="1" ht="16.5" customHeight="1" hidden="1">
      <c r="A263" s="107"/>
      <c r="B263" s="113"/>
      <c r="C263" s="114" t="s">
        <v>159</v>
      </c>
      <c r="D263" s="115" t="s">
        <v>160</v>
      </c>
      <c r="E263" s="116"/>
      <c r="F263" s="116"/>
    </row>
    <row r="264" spans="1:6" s="112" customFormat="1" ht="16.5" customHeight="1" hidden="1">
      <c r="A264" s="107"/>
      <c r="B264" s="113"/>
      <c r="C264" s="114" t="s">
        <v>127</v>
      </c>
      <c r="D264" s="115" t="s">
        <v>128</v>
      </c>
      <c r="E264" s="116"/>
      <c r="F264" s="116"/>
    </row>
    <row r="265" spans="1:6" s="112" customFormat="1" ht="16.5" customHeight="1" hidden="1">
      <c r="A265" s="107"/>
      <c r="B265" s="113"/>
      <c r="C265" s="114" t="s">
        <v>88</v>
      </c>
      <c r="D265" s="115" t="s">
        <v>89</v>
      </c>
      <c r="E265" s="116"/>
      <c r="F265" s="116"/>
    </row>
    <row r="266" spans="1:6" s="112" customFormat="1" ht="25.5" hidden="1">
      <c r="A266" s="117"/>
      <c r="B266" s="113"/>
      <c r="C266" s="118" t="s">
        <v>176</v>
      </c>
      <c r="D266" s="123" t="s">
        <v>177</v>
      </c>
      <c r="E266" s="116"/>
      <c r="F266" s="116"/>
    </row>
    <row r="267" spans="1:6" s="106" customFormat="1" ht="19.5" customHeight="1" hidden="1">
      <c r="A267" s="154"/>
      <c r="B267" s="120">
        <v>80104</v>
      </c>
      <c r="C267" s="119"/>
      <c r="D267" s="184" t="s">
        <v>249</v>
      </c>
      <c r="E267" s="121"/>
      <c r="F267" s="121">
        <f>F268</f>
        <v>0</v>
      </c>
    </row>
    <row r="268" spans="1:6" s="112" customFormat="1" ht="17.25" customHeight="1" hidden="1">
      <c r="A268" s="117"/>
      <c r="B268" s="108"/>
      <c r="C268" s="128" t="s">
        <v>86</v>
      </c>
      <c r="D268" s="110" t="s">
        <v>87</v>
      </c>
      <c r="E268" s="111"/>
      <c r="F268" s="111"/>
    </row>
    <row r="269" spans="1:6" s="106" customFormat="1" ht="19.5" customHeight="1" hidden="1">
      <c r="A269" s="154"/>
      <c r="B269" s="120">
        <v>80110</v>
      </c>
      <c r="C269" s="119"/>
      <c r="D269" s="120" t="s">
        <v>250</v>
      </c>
      <c r="E269" s="121"/>
      <c r="F269" s="121">
        <f>SUM(F270:F287)</f>
        <v>0</v>
      </c>
    </row>
    <row r="270" spans="1:6" s="112" customFormat="1" ht="16.5" customHeight="1" hidden="1">
      <c r="A270" s="107"/>
      <c r="B270" s="108"/>
      <c r="C270" s="109" t="s">
        <v>164</v>
      </c>
      <c r="D270" s="129" t="s">
        <v>165</v>
      </c>
      <c r="E270" s="111"/>
      <c r="F270" s="111"/>
    </row>
    <row r="271" spans="1:6" s="112" customFormat="1" ht="16.5" customHeight="1" hidden="1">
      <c r="A271" s="107"/>
      <c r="B271" s="113"/>
      <c r="C271" s="114" t="s">
        <v>74</v>
      </c>
      <c r="D271" s="115" t="s">
        <v>75</v>
      </c>
      <c r="E271" s="116"/>
      <c r="F271" s="116"/>
    </row>
    <row r="272" spans="1:6" s="112" customFormat="1" ht="16.5" customHeight="1" hidden="1">
      <c r="A272" s="107"/>
      <c r="B272" s="113"/>
      <c r="C272" s="114" t="s">
        <v>76</v>
      </c>
      <c r="D272" s="115" t="s">
        <v>77</v>
      </c>
      <c r="E272" s="116"/>
      <c r="F272" s="116"/>
    </row>
    <row r="273" spans="1:6" s="112" customFormat="1" ht="16.5" customHeight="1" hidden="1">
      <c r="A273" s="107"/>
      <c r="B273" s="113"/>
      <c r="C273" s="114" t="s">
        <v>78</v>
      </c>
      <c r="D273" s="115" t="s">
        <v>79</v>
      </c>
      <c r="E273" s="116"/>
      <c r="F273" s="116"/>
    </row>
    <row r="274" spans="1:7" s="112" customFormat="1" ht="16.5" customHeight="1" hidden="1">
      <c r="A274" s="107"/>
      <c r="B274" s="113"/>
      <c r="C274" s="114" t="s">
        <v>80</v>
      </c>
      <c r="D274" s="115" t="s">
        <v>81</v>
      </c>
      <c r="E274" s="116"/>
      <c r="F274" s="116"/>
      <c r="G274" s="200"/>
    </row>
    <row r="275" spans="1:6" s="112" customFormat="1" ht="16.5" customHeight="1" hidden="1">
      <c r="A275" s="107"/>
      <c r="B275" s="113"/>
      <c r="C275" s="114" t="s">
        <v>84</v>
      </c>
      <c r="D275" s="115" t="s">
        <v>85</v>
      </c>
      <c r="E275" s="116"/>
      <c r="F275" s="116"/>
    </row>
    <row r="276" spans="1:6" s="112" customFormat="1" ht="12.75" hidden="1">
      <c r="A276" s="107"/>
      <c r="B276" s="113"/>
      <c r="C276" s="114" t="s">
        <v>246</v>
      </c>
      <c r="D276" s="123" t="s">
        <v>247</v>
      </c>
      <c r="E276" s="116"/>
      <c r="F276" s="116"/>
    </row>
    <row r="277" spans="1:6" s="112" customFormat="1" ht="16.5" customHeight="1" hidden="1">
      <c r="A277" s="107"/>
      <c r="B277" s="113"/>
      <c r="C277" s="114" t="s">
        <v>123</v>
      </c>
      <c r="D277" s="115" t="s">
        <v>124</v>
      </c>
      <c r="E277" s="116"/>
      <c r="F277" s="116"/>
    </row>
    <row r="278" spans="1:6" s="112" customFormat="1" ht="16.5" customHeight="1" hidden="1">
      <c r="A278" s="107"/>
      <c r="B278" s="113"/>
      <c r="C278" s="114" t="s">
        <v>168</v>
      </c>
      <c r="D278" s="115" t="s">
        <v>169</v>
      </c>
      <c r="E278" s="116"/>
      <c r="F278" s="116"/>
    </row>
    <row r="279" spans="1:6" s="112" customFormat="1" ht="16.5" customHeight="1" hidden="1">
      <c r="A279" s="107"/>
      <c r="B279" s="113"/>
      <c r="C279" s="114" t="s">
        <v>86</v>
      </c>
      <c r="D279" s="115" t="s">
        <v>87</v>
      </c>
      <c r="E279" s="116"/>
      <c r="F279" s="116"/>
    </row>
    <row r="280" spans="1:6" s="112" customFormat="1" ht="16.5" customHeight="1" hidden="1">
      <c r="A280" s="107"/>
      <c r="B280" s="113"/>
      <c r="C280" s="114" t="s">
        <v>170</v>
      </c>
      <c r="D280" s="115" t="s">
        <v>171</v>
      </c>
      <c r="E280" s="116"/>
      <c r="F280" s="116"/>
    </row>
    <row r="281" spans="1:6" s="112" customFormat="1" ht="25.5" hidden="1">
      <c r="A281" s="107"/>
      <c r="B281" s="113"/>
      <c r="C281" s="114" t="s">
        <v>174</v>
      </c>
      <c r="D281" s="123" t="s">
        <v>175</v>
      </c>
      <c r="E281" s="116"/>
      <c r="F281" s="116"/>
    </row>
    <row r="282" spans="1:6" s="112" customFormat="1" ht="16.5" customHeight="1" hidden="1">
      <c r="A282" s="107"/>
      <c r="B282" s="113"/>
      <c r="C282" s="114" t="s">
        <v>159</v>
      </c>
      <c r="D282" s="115" t="s">
        <v>160</v>
      </c>
      <c r="E282" s="116"/>
      <c r="F282" s="116"/>
    </row>
    <row r="283" spans="1:6" s="112" customFormat="1" ht="16.5" customHeight="1" hidden="1">
      <c r="A283" s="107"/>
      <c r="B283" s="113"/>
      <c r="C283" s="114" t="s">
        <v>127</v>
      </c>
      <c r="D283" s="115" t="s">
        <v>128</v>
      </c>
      <c r="E283" s="116"/>
      <c r="F283" s="116"/>
    </row>
    <row r="284" spans="1:6" s="112" customFormat="1" ht="16.5" customHeight="1" hidden="1">
      <c r="A284" s="107"/>
      <c r="B284" s="113"/>
      <c r="C284" s="114" t="s">
        <v>88</v>
      </c>
      <c r="D284" s="115" t="s">
        <v>89</v>
      </c>
      <c r="E284" s="116"/>
      <c r="F284" s="116"/>
    </row>
    <row r="285" spans="1:6" s="112" customFormat="1" ht="25.5" hidden="1">
      <c r="A285" s="107"/>
      <c r="B285" s="113"/>
      <c r="C285" s="114" t="s">
        <v>176</v>
      </c>
      <c r="D285" s="123" t="s">
        <v>177</v>
      </c>
      <c r="E285" s="116"/>
      <c r="F285" s="116"/>
    </row>
    <row r="286" spans="1:6" s="112" customFormat="1" ht="25.5" hidden="1">
      <c r="A286" s="107"/>
      <c r="B286" s="113"/>
      <c r="C286" s="114" t="s">
        <v>178</v>
      </c>
      <c r="D286" s="123" t="s">
        <v>179</v>
      </c>
      <c r="E286" s="116"/>
      <c r="F286" s="116"/>
    </row>
    <row r="287" spans="1:6" s="112" customFormat="1" ht="16.5" customHeight="1" hidden="1">
      <c r="A287" s="107"/>
      <c r="B287" s="113"/>
      <c r="C287" s="118" t="s">
        <v>97</v>
      </c>
      <c r="D287" s="115" t="s">
        <v>98</v>
      </c>
      <c r="E287" s="116"/>
      <c r="F287" s="116"/>
    </row>
    <row r="288" spans="1:6" s="106" customFormat="1" ht="19.5" customHeight="1" hidden="1">
      <c r="A288" s="107"/>
      <c r="B288" s="120">
        <v>80113</v>
      </c>
      <c r="C288" s="119"/>
      <c r="D288" s="120" t="s">
        <v>251</v>
      </c>
      <c r="E288" s="121">
        <f>SUM(E289:E301)-E299</f>
        <v>0</v>
      </c>
      <c r="F288" s="121">
        <f>SUM(F289:F301)-F299</f>
        <v>0</v>
      </c>
    </row>
    <row r="289" spans="1:6" s="112" customFormat="1" ht="16.5" customHeight="1" hidden="1">
      <c r="A289" s="107"/>
      <c r="B289" s="108"/>
      <c r="C289" s="109" t="s">
        <v>74</v>
      </c>
      <c r="D289" s="110" t="s">
        <v>75</v>
      </c>
      <c r="E289" s="111"/>
      <c r="F289" s="111"/>
    </row>
    <row r="290" spans="1:6" s="112" customFormat="1" ht="16.5" customHeight="1" hidden="1">
      <c r="A290" s="107"/>
      <c r="B290" s="113"/>
      <c r="C290" s="114" t="s">
        <v>76</v>
      </c>
      <c r="D290" s="115" t="s">
        <v>77</v>
      </c>
      <c r="E290" s="116"/>
      <c r="F290" s="116"/>
    </row>
    <row r="291" spans="1:6" s="112" customFormat="1" ht="16.5" customHeight="1" hidden="1">
      <c r="A291" s="107"/>
      <c r="B291" s="113"/>
      <c r="C291" s="114" t="s">
        <v>78</v>
      </c>
      <c r="D291" s="115" t="s">
        <v>79</v>
      </c>
      <c r="E291" s="116"/>
      <c r="F291" s="116"/>
    </row>
    <row r="292" spans="1:7" s="112" customFormat="1" ht="16.5" customHeight="1" hidden="1">
      <c r="A292" s="107"/>
      <c r="B292" s="113"/>
      <c r="C292" s="114" t="s">
        <v>80</v>
      </c>
      <c r="D292" s="115" t="s">
        <v>81</v>
      </c>
      <c r="E292" s="116"/>
      <c r="F292" s="116"/>
      <c r="G292" s="200"/>
    </row>
    <row r="293" spans="1:7" s="112" customFormat="1" ht="16.5" customHeight="1" hidden="1">
      <c r="A293" s="107"/>
      <c r="B293" s="113"/>
      <c r="C293" s="114" t="s">
        <v>82</v>
      </c>
      <c r="D293" s="115" t="s">
        <v>252</v>
      </c>
      <c r="E293" s="116"/>
      <c r="F293" s="116"/>
      <c r="G293" s="200"/>
    </row>
    <row r="294" spans="1:6" s="112" customFormat="1" ht="16.5" customHeight="1" hidden="1">
      <c r="A294" s="107"/>
      <c r="B294" s="113"/>
      <c r="C294" s="114" t="s">
        <v>84</v>
      </c>
      <c r="D294" s="115" t="s">
        <v>85</v>
      </c>
      <c r="E294" s="116"/>
      <c r="F294" s="116"/>
    </row>
    <row r="295" spans="1:6" s="112" customFormat="1" ht="16.5" customHeight="1" hidden="1">
      <c r="A295" s="107"/>
      <c r="B295" s="113"/>
      <c r="C295" s="114" t="s">
        <v>132</v>
      </c>
      <c r="D295" s="115" t="s">
        <v>133</v>
      </c>
      <c r="E295" s="116"/>
      <c r="F295" s="116"/>
    </row>
    <row r="296" spans="1:6" s="112" customFormat="1" ht="16.5" customHeight="1" hidden="1">
      <c r="A296" s="107"/>
      <c r="B296" s="113"/>
      <c r="C296" s="114" t="s">
        <v>86</v>
      </c>
      <c r="D296" s="115" t="s">
        <v>87</v>
      </c>
      <c r="E296" s="116"/>
      <c r="F296" s="116"/>
    </row>
    <row r="297" spans="1:6" s="112" customFormat="1" ht="16.5" customHeight="1" hidden="1">
      <c r="A297" s="131"/>
      <c r="B297" s="167"/>
      <c r="C297" s="168" t="s">
        <v>159</v>
      </c>
      <c r="D297" s="169" t="s">
        <v>160</v>
      </c>
      <c r="E297" s="170"/>
      <c r="F297" s="170"/>
    </row>
    <row r="298" spans="1:6" s="112" customFormat="1" ht="8.25" customHeight="1" hidden="1">
      <c r="A298" s="136"/>
      <c r="B298" s="137"/>
      <c r="C298" s="138"/>
      <c r="D298" s="139"/>
      <c r="E298" s="140"/>
      <c r="F298" s="140"/>
    </row>
    <row r="299" spans="1:6" s="96" customFormat="1" ht="7.5" customHeight="1" hidden="1">
      <c r="A299" s="141">
        <v>1</v>
      </c>
      <c r="B299" s="141">
        <v>2</v>
      </c>
      <c r="C299" s="141">
        <v>3</v>
      </c>
      <c r="D299" s="141">
        <v>4</v>
      </c>
      <c r="E299" s="141">
        <v>5</v>
      </c>
      <c r="F299" s="141">
        <v>6</v>
      </c>
    </row>
    <row r="300" spans="1:6" s="112" customFormat="1" ht="16.5" customHeight="1" hidden="1">
      <c r="A300" s="107"/>
      <c r="B300" s="113"/>
      <c r="C300" s="114" t="s">
        <v>127</v>
      </c>
      <c r="D300" s="115" t="s">
        <v>128</v>
      </c>
      <c r="E300" s="116"/>
      <c r="F300" s="116"/>
    </row>
    <row r="301" spans="1:6" s="112" customFormat="1" ht="16.5" customHeight="1" hidden="1">
      <c r="A301" s="107"/>
      <c r="B301" s="113"/>
      <c r="C301" s="118" t="s">
        <v>88</v>
      </c>
      <c r="D301" s="115" t="s">
        <v>89</v>
      </c>
      <c r="E301" s="116"/>
      <c r="F301" s="116"/>
    </row>
    <row r="302" spans="1:6" s="106" customFormat="1" ht="19.5" customHeight="1" hidden="1">
      <c r="A302" s="107"/>
      <c r="B302" s="120">
        <v>80146</v>
      </c>
      <c r="C302" s="119"/>
      <c r="D302" s="120" t="s">
        <v>253</v>
      </c>
      <c r="E302" s="121">
        <f>E303</f>
        <v>0</v>
      </c>
      <c r="F302" s="121">
        <f>F303</f>
        <v>0</v>
      </c>
    </row>
    <row r="303" spans="1:6" s="112" customFormat="1" ht="19.5" customHeight="1" hidden="1">
      <c r="A303" s="107"/>
      <c r="B303" s="108"/>
      <c r="C303" s="128" t="s">
        <v>86</v>
      </c>
      <c r="D303" s="110" t="s">
        <v>87</v>
      </c>
      <c r="E303" s="111"/>
      <c r="F303" s="111"/>
    </row>
    <row r="304" spans="1:6" s="106" customFormat="1" ht="19.5" customHeight="1" hidden="1">
      <c r="A304" s="107"/>
      <c r="B304" s="120">
        <v>80195</v>
      </c>
      <c r="C304" s="119"/>
      <c r="D304" s="120" t="s">
        <v>110</v>
      </c>
      <c r="E304" s="121">
        <f>E305</f>
        <v>0</v>
      </c>
      <c r="F304" s="121">
        <f>F305</f>
        <v>0</v>
      </c>
    </row>
    <row r="305" spans="1:6" s="112" customFormat="1" ht="19.5" customHeight="1" hidden="1" thickBot="1">
      <c r="A305" s="107"/>
      <c r="B305" s="108"/>
      <c r="C305" s="128" t="s">
        <v>88</v>
      </c>
      <c r="D305" s="110" t="s">
        <v>89</v>
      </c>
      <c r="E305" s="111"/>
      <c r="F305" s="111"/>
    </row>
    <row r="306" spans="1:6" s="101" customFormat="1" ht="19.5" customHeight="1" hidden="1" thickBot="1">
      <c r="A306" s="175">
        <v>851</v>
      </c>
      <c r="B306" s="99"/>
      <c r="C306" s="99"/>
      <c r="D306" s="99" t="s">
        <v>254</v>
      </c>
      <c r="E306" s="100">
        <f>E307</f>
        <v>0</v>
      </c>
      <c r="F306" s="100">
        <f>F307+F313+F315</f>
        <v>0</v>
      </c>
    </row>
    <row r="307" spans="1:6" s="106" customFormat="1" ht="19.5" customHeight="1" hidden="1">
      <c r="A307" s="154"/>
      <c r="B307" s="104">
        <v>85121</v>
      </c>
      <c r="C307" s="103"/>
      <c r="D307" s="104" t="s">
        <v>255</v>
      </c>
      <c r="E307" s="105">
        <f>SUM(E308:E309)</f>
        <v>0</v>
      </c>
      <c r="F307" s="105">
        <f>SUM(F310:F312)</f>
        <v>0</v>
      </c>
    </row>
    <row r="308" spans="1:6" s="106" customFormat="1" ht="38.25" hidden="1">
      <c r="A308" s="165"/>
      <c r="B308" s="201"/>
      <c r="C308" s="109" t="s">
        <v>256</v>
      </c>
      <c r="D308" s="129" t="s">
        <v>131</v>
      </c>
      <c r="E308" s="127"/>
      <c r="F308" s="111"/>
    </row>
    <row r="309" spans="1:6" s="112" customFormat="1" ht="38.25" hidden="1">
      <c r="A309" s="107"/>
      <c r="B309" s="122"/>
      <c r="C309" s="122">
        <v>6298</v>
      </c>
      <c r="D309" s="123" t="s">
        <v>96</v>
      </c>
      <c r="E309" s="124"/>
      <c r="F309" s="116"/>
    </row>
    <row r="310" spans="1:6" s="112" customFormat="1" ht="38.25" hidden="1">
      <c r="A310" s="107"/>
      <c r="B310" s="113"/>
      <c r="C310" s="114" t="s">
        <v>257</v>
      </c>
      <c r="D310" s="123" t="s">
        <v>258</v>
      </c>
      <c r="E310" s="116"/>
      <c r="F310" s="116"/>
    </row>
    <row r="311" spans="1:6" s="112" customFormat="1" ht="16.5" customHeight="1" hidden="1">
      <c r="A311" s="107"/>
      <c r="B311" s="113"/>
      <c r="C311" s="114" t="s">
        <v>99</v>
      </c>
      <c r="D311" s="123" t="s">
        <v>98</v>
      </c>
      <c r="E311" s="116"/>
      <c r="F311" s="116"/>
    </row>
    <row r="312" spans="1:6" s="112" customFormat="1" ht="16.5" customHeight="1" hidden="1">
      <c r="A312" s="117"/>
      <c r="B312" s="113"/>
      <c r="C312" s="118" t="s">
        <v>182</v>
      </c>
      <c r="D312" s="123" t="s">
        <v>98</v>
      </c>
      <c r="E312" s="116"/>
      <c r="F312" s="116"/>
    </row>
    <row r="313" spans="1:6" s="106" customFormat="1" ht="19.5" customHeight="1" hidden="1">
      <c r="A313" s="154"/>
      <c r="B313" s="120">
        <v>85153</v>
      </c>
      <c r="C313" s="119"/>
      <c r="D313" s="120" t="s">
        <v>259</v>
      </c>
      <c r="E313" s="121">
        <f>E314</f>
        <v>0</v>
      </c>
      <c r="F313" s="121">
        <f>F314</f>
        <v>0</v>
      </c>
    </row>
    <row r="314" spans="1:6" s="106" customFormat="1" ht="20.25" customHeight="1" hidden="1">
      <c r="A314" s="185"/>
      <c r="B314" s="201"/>
      <c r="C314" s="128" t="s">
        <v>86</v>
      </c>
      <c r="D314" s="129" t="s">
        <v>87</v>
      </c>
      <c r="E314" s="111"/>
      <c r="F314" s="111"/>
    </row>
    <row r="315" spans="1:6" s="106" customFormat="1" ht="19.5" customHeight="1" hidden="1">
      <c r="A315" s="185"/>
      <c r="B315" s="120">
        <v>85154</v>
      </c>
      <c r="C315" s="119"/>
      <c r="D315" s="120" t="s">
        <v>260</v>
      </c>
      <c r="E315" s="121">
        <f>E322</f>
        <v>0</v>
      </c>
      <c r="F315" s="121">
        <f>SUM(F316:F323)</f>
        <v>0</v>
      </c>
    </row>
    <row r="316" spans="1:6" s="106" customFormat="1" ht="38.25" hidden="1">
      <c r="A316" s="185"/>
      <c r="B316" s="201"/>
      <c r="C316" s="202" t="s">
        <v>261</v>
      </c>
      <c r="D316" s="203" t="s">
        <v>262</v>
      </c>
      <c r="E316" s="204"/>
      <c r="F316" s="205"/>
    </row>
    <row r="317" spans="1:6" s="106" customFormat="1" ht="25.5" hidden="1">
      <c r="A317" s="185"/>
      <c r="B317" s="206"/>
      <c r="C317" s="207" t="s">
        <v>263</v>
      </c>
      <c r="D317" s="208" t="s">
        <v>264</v>
      </c>
      <c r="E317" s="209"/>
      <c r="F317" s="210"/>
    </row>
    <row r="318" spans="1:6" s="106" customFormat="1" ht="17.25" customHeight="1" hidden="1">
      <c r="A318" s="185"/>
      <c r="B318" s="206"/>
      <c r="C318" s="207" t="s">
        <v>82</v>
      </c>
      <c r="D318" s="208" t="s">
        <v>83</v>
      </c>
      <c r="E318" s="209"/>
      <c r="F318" s="210"/>
    </row>
    <row r="319" spans="1:6" s="106" customFormat="1" ht="17.25" customHeight="1" hidden="1">
      <c r="A319" s="185"/>
      <c r="B319" s="206"/>
      <c r="C319" s="207" t="s">
        <v>84</v>
      </c>
      <c r="D319" s="208" t="s">
        <v>85</v>
      </c>
      <c r="E319" s="209"/>
      <c r="F319" s="210"/>
    </row>
    <row r="320" spans="1:6" s="106" customFormat="1" ht="17.25" customHeight="1" hidden="1">
      <c r="A320" s="185"/>
      <c r="B320" s="206"/>
      <c r="C320" s="207" t="s">
        <v>157</v>
      </c>
      <c r="D320" s="208" t="s">
        <v>158</v>
      </c>
      <c r="E320" s="209"/>
      <c r="F320" s="210"/>
    </row>
    <row r="321" spans="1:6" s="106" customFormat="1" ht="17.25" customHeight="1" hidden="1">
      <c r="A321" s="185"/>
      <c r="B321" s="206"/>
      <c r="C321" s="207" t="s">
        <v>123</v>
      </c>
      <c r="D321" s="208" t="s">
        <v>124</v>
      </c>
      <c r="E321" s="209"/>
      <c r="F321" s="210"/>
    </row>
    <row r="322" spans="1:6" s="106" customFormat="1" ht="17.25" customHeight="1" hidden="1">
      <c r="A322" s="185"/>
      <c r="B322" s="211"/>
      <c r="C322" s="114" t="s">
        <v>86</v>
      </c>
      <c r="D322" s="126" t="s">
        <v>87</v>
      </c>
      <c r="E322" s="124"/>
      <c r="F322" s="124"/>
    </row>
    <row r="323" spans="1:6" s="106" customFormat="1" ht="17.25" customHeight="1" hidden="1" thickBot="1">
      <c r="A323" s="154"/>
      <c r="B323" s="201"/>
      <c r="C323" s="128" t="s">
        <v>159</v>
      </c>
      <c r="D323" s="129" t="s">
        <v>160</v>
      </c>
      <c r="E323" s="111"/>
      <c r="F323" s="111"/>
    </row>
    <row r="324" spans="1:6" s="101" customFormat="1" ht="19.5" customHeight="1" hidden="1" thickBot="1">
      <c r="A324" s="175">
        <v>852</v>
      </c>
      <c r="B324" s="345" t="s">
        <v>265</v>
      </c>
      <c r="C324" s="346"/>
      <c r="D324" s="344"/>
      <c r="E324" s="100">
        <f>E325+E327+E330+E332+E335+E337+E339</f>
        <v>0</v>
      </c>
      <c r="F324" s="100">
        <f>F325+F327+F330+F332+F335+F337+F339</f>
        <v>0</v>
      </c>
    </row>
    <row r="325" spans="1:7" s="106" customFormat="1" ht="21.75" customHeight="1" hidden="1">
      <c r="A325" s="154"/>
      <c r="B325" s="149">
        <v>85202</v>
      </c>
      <c r="C325" s="213"/>
      <c r="D325" s="186" t="s">
        <v>266</v>
      </c>
      <c r="E325" s="150">
        <f>E326</f>
        <v>0</v>
      </c>
      <c r="F325" s="150">
        <f>F326</f>
        <v>0</v>
      </c>
      <c r="G325" s="214"/>
    </row>
    <row r="326" spans="1:6" s="112" customFormat="1" ht="42.75" customHeight="1" hidden="1">
      <c r="A326" s="117"/>
      <c r="B326" s="166"/>
      <c r="C326" s="128" t="s">
        <v>267</v>
      </c>
      <c r="D326" s="129" t="s">
        <v>268</v>
      </c>
      <c r="E326" s="111"/>
      <c r="F326" s="111"/>
    </row>
    <row r="327" spans="1:6" s="106" customFormat="1" ht="42.75" hidden="1">
      <c r="A327" s="154"/>
      <c r="B327" s="120">
        <v>85212</v>
      </c>
      <c r="C327" s="119"/>
      <c r="D327" s="184" t="s">
        <v>269</v>
      </c>
      <c r="E327" s="121">
        <f>SUM(E328:E329)</f>
        <v>0</v>
      </c>
      <c r="F327" s="121">
        <f>SUM(F328:F329)</f>
        <v>0</v>
      </c>
    </row>
    <row r="328" spans="1:6" s="112" customFormat="1" ht="51" hidden="1">
      <c r="A328" s="131"/>
      <c r="B328" s="162"/>
      <c r="C328" s="133" t="s">
        <v>150</v>
      </c>
      <c r="D328" s="134" t="s">
        <v>151</v>
      </c>
      <c r="E328" s="135"/>
      <c r="F328" s="135"/>
    </row>
    <row r="329" spans="1:6" s="112" customFormat="1" ht="38.25" hidden="1">
      <c r="A329" s="117"/>
      <c r="B329" s="125"/>
      <c r="C329" s="114" t="s">
        <v>152</v>
      </c>
      <c r="D329" s="126" t="s">
        <v>153</v>
      </c>
      <c r="E329" s="124"/>
      <c r="F329" s="116"/>
    </row>
    <row r="330" spans="1:6" s="106" customFormat="1" ht="42.75" hidden="1">
      <c r="A330" s="165"/>
      <c r="B330" s="120">
        <v>85213</v>
      </c>
      <c r="C330" s="119"/>
      <c r="D330" s="184" t="s">
        <v>270</v>
      </c>
      <c r="E330" s="121">
        <f>E331</f>
        <v>0</v>
      </c>
      <c r="F330" s="121">
        <f>F331</f>
        <v>0</v>
      </c>
    </row>
    <row r="331" spans="1:6" s="112" customFormat="1" ht="51" hidden="1">
      <c r="A331" s="117"/>
      <c r="B331" s="164"/>
      <c r="C331" s="109" t="s">
        <v>150</v>
      </c>
      <c r="D331" s="156" t="s">
        <v>151</v>
      </c>
      <c r="E331" s="127"/>
      <c r="F331" s="127"/>
    </row>
    <row r="332" spans="1:6" s="106" customFormat="1" ht="28.5" hidden="1">
      <c r="A332" s="185"/>
      <c r="B332" s="120">
        <v>85214</v>
      </c>
      <c r="C332" s="119"/>
      <c r="D332" s="184" t="s">
        <v>271</v>
      </c>
      <c r="E332" s="121">
        <f>SUM(E333:E334)</f>
        <v>0</v>
      </c>
      <c r="F332" s="121">
        <f>SUM(F333:F334)</f>
        <v>0</v>
      </c>
    </row>
    <row r="333" spans="1:6" s="112" customFormat="1" ht="51" hidden="1">
      <c r="A333" s="117"/>
      <c r="B333" s="164"/>
      <c r="C333" s="109" t="s">
        <v>150</v>
      </c>
      <c r="D333" s="156" t="s">
        <v>151</v>
      </c>
      <c r="E333" s="127"/>
      <c r="F333" s="111"/>
    </row>
    <row r="334" spans="1:6" s="112" customFormat="1" ht="25.5" hidden="1">
      <c r="A334" s="117"/>
      <c r="B334" s="125"/>
      <c r="C334" s="114" t="s">
        <v>272</v>
      </c>
      <c r="D334" s="126" t="s">
        <v>273</v>
      </c>
      <c r="E334" s="124"/>
      <c r="F334" s="116"/>
    </row>
    <row r="335" spans="1:6" s="106" customFormat="1" ht="19.5" customHeight="1" hidden="1">
      <c r="A335" s="165"/>
      <c r="B335" s="120">
        <v>85219</v>
      </c>
      <c r="C335" s="119"/>
      <c r="D335" s="120" t="s">
        <v>274</v>
      </c>
      <c r="E335" s="121">
        <f>E336</f>
        <v>0</v>
      </c>
      <c r="F335" s="121">
        <f>F336</f>
        <v>0</v>
      </c>
    </row>
    <row r="336" spans="1:6" s="112" customFormat="1" ht="25.5" hidden="1">
      <c r="A336" s="117"/>
      <c r="B336" s="164"/>
      <c r="C336" s="109" t="s">
        <v>272</v>
      </c>
      <c r="D336" s="156" t="s">
        <v>273</v>
      </c>
      <c r="E336" s="127"/>
      <c r="F336" s="111"/>
    </row>
    <row r="337" spans="1:6" s="106" customFormat="1" ht="28.5" hidden="1">
      <c r="A337" s="107"/>
      <c r="B337" s="120">
        <v>85228</v>
      </c>
      <c r="C337" s="119"/>
      <c r="D337" s="184" t="s">
        <v>275</v>
      </c>
      <c r="E337" s="121">
        <f>E338</f>
        <v>0</v>
      </c>
      <c r="F337" s="121">
        <f>F338</f>
        <v>0</v>
      </c>
    </row>
    <row r="338" spans="1:6" s="112" customFormat="1" ht="18" customHeight="1" hidden="1">
      <c r="A338" s="117"/>
      <c r="B338" s="166"/>
      <c r="C338" s="128" t="s">
        <v>276</v>
      </c>
      <c r="D338" s="129" t="s">
        <v>277</v>
      </c>
      <c r="E338" s="111"/>
      <c r="F338" s="111"/>
    </row>
    <row r="339" spans="1:6" s="106" customFormat="1" ht="21" customHeight="1" hidden="1">
      <c r="A339" s="107"/>
      <c r="B339" s="120">
        <v>85295</v>
      </c>
      <c r="C339" s="119"/>
      <c r="D339" s="184" t="s">
        <v>110</v>
      </c>
      <c r="E339" s="121">
        <f>E340</f>
        <v>0</v>
      </c>
      <c r="F339" s="121">
        <f>F340</f>
        <v>0</v>
      </c>
    </row>
    <row r="340" spans="1:6" s="112" customFormat="1" ht="26.25" hidden="1" thickBot="1">
      <c r="A340" s="117"/>
      <c r="B340" s="164"/>
      <c r="C340" s="109" t="s">
        <v>272</v>
      </c>
      <c r="D340" s="156" t="s">
        <v>273</v>
      </c>
      <c r="E340" s="127"/>
      <c r="F340" s="111"/>
    </row>
    <row r="341" spans="1:6" s="217" customFormat="1" ht="27.75" customHeight="1" thickBot="1">
      <c r="A341" s="148">
        <v>854</v>
      </c>
      <c r="B341" s="363" t="s">
        <v>278</v>
      </c>
      <c r="C341" s="364"/>
      <c r="D341" s="365"/>
      <c r="E341" s="216">
        <f>E342</f>
        <v>104311</v>
      </c>
      <c r="F341" s="216">
        <f>F342</f>
        <v>0</v>
      </c>
    </row>
    <row r="342" spans="1:6" s="112" customFormat="1" ht="23.25" customHeight="1">
      <c r="A342" s="171"/>
      <c r="B342" s="218">
        <v>85415</v>
      </c>
      <c r="C342" s="366" t="s">
        <v>365</v>
      </c>
      <c r="D342" s="367"/>
      <c r="E342" s="191">
        <f>E343</f>
        <v>104311</v>
      </c>
      <c r="F342" s="191">
        <f>F343</f>
        <v>0</v>
      </c>
    </row>
    <row r="343" spans="1:6" s="112" customFormat="1" ht="26.25" thickBot="1">
      <c r="A343" s="107"/>
      <c r="B343" s="166"/>
      <c r="C343" s="109" t="s">
        <v>272</v>
      </c>
      <c r="D343" s="156" t="s">
        <v>273</v>
      </c>
      <c r="E343" s="111">
        <v>104311</v>
      </c>
      <c r="F343" s="111"/>
    </row>
    <row r="344" spans="1:6" s="217" customFormat="1" ht="30.75" hidden="1" thickBot="1">
      <c r="A344" s="148">
        <v>900</v>
      </c>
      <c r="B344" s="148"/>
      <c r="C344" s="215"/>
      <c r="D344" s="172" t="s">
        <v>279</v>
      </c>
      <c r="E344" s="216">
        <f>E345</f>
        <v>0</v>
      </c>
      <c r="F344" s="216">
        <f>F345+F347+F350+F352+F354</f>
        <v>0</v>
      </c>
    </row>
    <row r="345" spans="1:6" s="112" customFormat="1" ht="19.5" customHeight="1" hidden="1">
      <c r="A345" s="171"/>
      <c r="B345" s="218">
        <v>90001</v>
      </c>
      <c r="C345" s="189"/>
      <c r="D345" s="190" t="s">
        <v>280</v>
      </c>
      <c r="E345" s="219">
        <f>E346</f>
        <v>0</v>
      </c>
      <c r="F345" s="219">
        <f>F346</f>
        <v>0</v>
      </c>
    </row>
    <row r="346" spans="1:6" s="112" customFormat="1" ht="18" customHeight="1" hidden="1">
      <c r="A346" s="117"/>
      <c r="B346" s="166"/>
      <c r="C346" s="166">
        <v>4260</v>
      </c>
      <c r="D346" s="129" t="s">
        <v>124</v>
      </c>
      <c r="E346" s="111"/>
      <c r="F346" s="111"/>
    </row>
    <row r="347" spans="1:6" s="112" customFormat="1" ht="19.5" customHeight="1" hidden="1">
      <c r="A347" s="117"/>
      <c r="B347" s="220">
        <v>90002</v>
      </c>
      <c r="C347" s="198"/>
      <c r="D347" s="174" t="s">
        <v>281</v>
      </c>
      <c r="E347" s="221">
        <f>E349</f>
        <v>0</v>
      </c>
      <c r="F347" s="221">
        <f>SUM(F348:F349)</f>
        <v>0</v>
      </c>
    </row>
    <row r="348" spans="1:6" s="112" customFormat="1" ht="18" customHeight="1" hidden="1">
      <c r="A348" s="117"/>
      <c r="B348" s="166"/>
      <c r="C348" s="166">
        <v>4300</v>
      </c>
      <c r="D348" s="129" t="s">
        <v>87</v>
      </c>
      <c r="E348" s="111"/>
      <c r="F348" s="111"/>
    </row>
    <row r="349" spans="1:6" s="112" customFormat="1" ht="12.75" hidden="1">
      <c r="A349" s="117"/>
      <c r="B349" s="122"/>
      <c r="C349" s="122">
        <v>6060</v>
      </c>
      <c r="D349" s="123" t="s">
        <v>181</v>
      </c>
      <c r="E349" s="116"/>
      <c r="F349" s="116"/>
    </row>
    <row r="350" spans="1:6" s="112" customFormat="1" ht="14.25" hidden="1">
      <c r="A350" s="117"/>
      <c r="B350" s="220">
        <v>90005</v>
      </c>
      <c r="C350" s="198"/>
      <c r="D350" s="174" t="s">
        <v>282</v>
      </c>
      <c r="E350" s="221">
        <f>E351</f>
        <v>0</v>
      </c>
      <c r="F350" s="221">
        <f>F351</f>
        <v>0</v>
      </c>
    </row>
    <row r="351" spans="1:6" s="112" customFormat="1" ht="18" customHeight="1" hidden="1">
      <c r="A351" s="117"/>
      <c r="B351" s="166"/>
      <c r="C351" s="166">
        <v>4430</v>
      </c>
      <c r="D351" s="129" t="s">
        <v>128</v>
      </c>
      <c r="E351" s="111"/>
      <c r="F351" s="111"/>
    </row>
    <row r="352" spans="1:6" s="112" customFormat="1" ht="19.5" customHeight="1" hidden="1">
      <c r="A352" s="117"/>
      <c r="B352" s="220">
        <v>90015</v>
      </c>
      <c r="C352" s="198"/>
      <c r="D352" s="174" t="s">
        <v>283</v>
      </c>
      <c r="E352" s="221">
        <f>E353</f>
        <v>0</v>
      </c>
      <c r="F352" s="221">
        <f>F353</f>
        <v>0</v>
      </c>
    </row>
    <row r="353" spans="1:6" s="112" customFormat="1" ht="18" customHeight="1" hidden="1">
      <c r="A353" s="117"/>
      <c r="B353" s="166"/>
      <c r="C353" s="166">
        <v>4260</v>
      </c>
      <c r="D353" s="129" t="s">
        <v>124</v>
      </c>
      <c r="E353" s="111"/>
      <c r="F353" s="111"/>
    </row>
    <row r="354" spans="1:6" s="112" customFormat="1" ht="19.5" customHeight="1" hidden="1">
      <c r="A354" s="117"/>
      <c r="B354" s="220">
        <v>90095</v>
      </c>
      <c r="C354" s="198"/>
      <c r="D354" s="174" t="s">
        <v>110</v>
      </c>
      <c r="E354" s="221">
        <f>E355</f>
        <v>0</v>
      </c>
      <c r="F354" s="221">
        <f>F355</f>
        <v>0</v>
      </c>
    </row>
    <row r="355" spans="1:6" s="112" customFormat="1" ht="18" customHeight="1" hidden="1" thickBot="1">
      <c r="A355" s="107"/>
      <c r="B355" s="166"/>
      <c r="C355" s="166">
        <v>4300</v>
      </c>
      <c r="D355" s="129" t="s">
        <v>87</v>
      </c>
      <c r="E355" s="111"/>
      <c r="F355" s="111"/>
    </row>
    <row r="356" spans="1:6" s="217" customFormat="1" ht="30.75" hidden="1" thickBot="1">
      <c r="A356" s="148">
        <v>921</v>
      </c>
      <c r="B356" s="215"/>
      <c r="C356" s="215"/>
      <c r="D356" s="172" t="s">
        <v>284</v>
      </c>
      <c r="E356" s="216">
        <f>E357+E363</f>
        <v>0</v>
      </c>
      <c r="F356" s="216">
        <f>F357+F363+F367</f>
        <v>0</v>
      </c>
    </row>
    <row r="357" spans="1:6" s="112" customFormat="1" ht="19.5" customHeight="1" hidden="1">
      <c r="A357" s="171"/>
      <c r="B357" s="182">
        <v>92109</v>
      </c>
      <c r="C357" s="133"/>
      <c r="D357" s="222" t="s">
        <v>285</v>
      </c>
      <c r="E357" s="135">
        <f>E358</f>
        <v>0</v>
      </c>
      <c r="F357" s="135">
        <f>SUM(F361:F362)</f>
        <v>0</v>
      </c>
    </row>
    <row r="358" spans="1:6" s="112" customFormat="1" ht="38.25" hidden="1">
      <c r="A358" s="131"/>
      <c r="B358" s="162"/>
      <c r="C358" s="162">
        <v>6298</v>
      </c>
      <c r="D358" s="134" t="s">
        <v>96</v>
      </c>
      <c r="E358" s="135"/>
      <c r="F358" s="135"/>
    </row>
    <row r="359" spans="1:6" s="112" customFormat="1" ht="12" customHeight="1" hidden="1">
      <c r="A359" s="136"/>
      <c r="B359" s="137"/>
      <c r="C359" s="138"/>
      <c r="D359" s="139"/>
      <c r="E359" s="140"/>
      <c r="F359" s="140"/>
    </row>
    <row r="360" spans="1:6" s="96" customFormat="1" ht="7.5" customHeight="1" hidden="1">
      <c r="A360" s="141">
        <v>1</v>
      </c>
      <c r="B360" s="141">
        <v>2</v>
      </c>
      <c r="C360" s="141">
        <v>3</v>
      </c>
      <c r="D360" s="141">
        <v>4</v>
      </c>
      <c r="E360" s="141">
        <v>5</v>
      </c>
      <c r="F360" s="141">
        <v>6</v>
      </c>
    </row>
    <row r="361" spans="1:6" s="112" customFormat="1" ht="28.5" customHeight="1" hidden="1">
      <c r="A361" s="117"/>
      <c r="B361" s="125"/>
      <c r="C361" s="114" t="s">
        <v>286</v>
      </c>
      <c r="D361" s="123" t="s">
        <v>287</v>
      </c>
      <c r="E361" s="124"/>
      <c r="F361" s="124"/>
    </row>
    <row r="362" spans="1:6" s="112" customFormat="1" ht="16.5" customHeight="1" hidden="1">
      <c r="A362" s="117"/>
      <c r="B362" s="122"/>
      <c r="C362" s="118" t="s">
        <v>97</v>
      </c>
      <c r="D362" s="123" t="s">
        <v>98</v>
      </c>
      <c r="E362" s="116"/>
      <c r="F362" s="116"/>
    </row>
    <row r="363" spans="1:6" s="112" customFormat="1" ht="19.5" customHeight="1" hidden="1">
      <c r="A363" s="107"/>
      <c r="B363" s="220">
        <v>92116</v>
      </c>
      <c r="C363" s="198"/>
      <c r="D363" s="174" t="s">
        <v>288</v>
      </c>
      <c r="E363" s="199">
        <f>SUM(E364:E365)</f>
        <v>0</v>
      </c>
      <c r="F363" s="199">
        <f>SUM(F365:F366)</f>
        <v>0</v>
      </c>
    </row>
    <row r="364" spans="1:6" s="112" customFormat="1" ht="38.25" hidden="1">
      <c r="A364" s="107"/>
      <c r="B364" s="183"/>
      <c r="C364" s="109" t="s">
        <v>130</v>
      </c>
      <c r="D364" s="129" t="s">
        <v>131</v>
      </c>
      <c r="E364" s="127"/>
      <c r="F364" s="127"/>
    </row>
    <row r="365" spans="1:6" s="112" customFormat="1" ht="25.5" hidden="1">
      <c r="A365" s="107"/>
      <c r="B365" s="122"/>
      <c r="C365" s="114" t="s">
        <v>286</v>
      </c>
      <c r="D365" s="123" t="s">
        <v>287</v>
      </c>
      <c r="E365" s="124"/>
      <c r="F365" s="124"/>
    </row>
    <row r="366" spans="1:6" s="112" customFormat="1" ht="16.5" customHeight="1" hidden="1">
      <c r="A366" s="117"/>
      <c r="B366" s="122"/>
      <c r="C366" s="118" t="s">
        <v>97</v>
      </c>
      <c r="D366" s="123" t="s">
        <v>98</v>
      </c>
      <c r="E366" s="116"/>
      <c r="F366" s="116"/>
    </row>
    <row r="367" spans="1:6" s="112" customFormat="1" ht="19.5" customHeight="1" hidden="1">
      <c r="A367" s="171"/>
      <c r="B367" s="220">
        <v>92120</v>
      </c>
      <c r="C367" s="198"/>
      <c r="D367" s="174" t="s">
        <v>289</v>
      </c>
      <c r="E367" s="221">
        <f>E368</f>
        <v>0</v>
      </c>
      <c r="F367" s="221">
        <f>F368</f>
        <v>0</v>
      </c>
    </row>
    <row r="368" spans="1:6" s="112" customFormat="1" ht="21.75" customHeight="1" hidden="1" thickBot="1">
      <c r="A368" s="107"/>
      <c r="B368" s="166"/>
      <c r="C368" s="166">
        <v>4300</v>
      </c>
      <c r="D368" s="129" t="s">
        <v>87</v>
      </c>
      <c r="E368" s="111"/>
      <c r="F368" s="111"/>
    </row>
    <row r="369" spans="1:6" s="217" customFormat="1" ht="24" customHeight="1" hidden="1" thickBot="1">
      <c r="A369" s="148">
        <v>926</v>
      </c>
      <c r="B369" s="215"/>
      <c r="C369" s="215"/>
      <c r="D369" s="172" t="s">
        <v>290</v>
      </c>
      <c r="E369" s="216">
        <f>E370+E375</f>
        <v>0</v>
      </c>
      <c r="F369" s="216">
        <f>F370+F375+F379</f>
        <v>0</v>
      </c>
    </row>
    <row r="370" spans="1:6" s="112" customFormat="1" ht="19.5" customHeight="1" hidden="1">
      <c r="A370" s="157"/>
      <c r="B370" s="223">
        <v>92605</v>
      </c>
      <c r="C370" s="109"/>
      <c r="D370" s="224" t="s">
        <v>291</v>
      </c>
      <c r="E370" s="127">
        <f>E372</f>
        <v>0</v>
      </c>
      <c r="F370" s="127">
        <f>SUM(F371:F373)</f>
        <v>0</v>
      </c>
    </row>
    <row r="371" spans="1:6" s="112" customFormat="1" ht="25.5" hidden="1">
      <c r="A371" s="171"/>
      <c r="B371" s="183"/>
      <c r="C371" s="109" t="s">
        <v>286</v>
      </c>
      <c r="D371" s="123" t="s">
        <v>287</v>
      </c>
      <c r="E371" s="111"/>
      <c r="F371" s="111"/>
    </row>
    <row r="372" spans="1:6" s="112" customFormat="1" ht="38.25" hidden="1">
      <c r="A372" s="117"/>
      <c r="B372" s="125"/>
      <c r="C372" s="125">
        <v>2820</v>
      </c>
      <c r="D372" s="126" t="s">
        <v>292</v>
      </c>
      <c r="E372" s="124"/>
      <c r="F372" s="124"/>
    </row>
    <row r="373" spans="1:6" s="112" customFormat="1" ht="28.5" customHeight="1" hidden="1" thickBot="1">
      <c r="A373" s="117"/>
      <c r="B373" s="125"/>
      <c r="C373" s="114" t="s">
        <v>123</v>
      </c>
      <c r="D373" s="123" t="s">
        <v>287</v>
      </c>
      <c r="E373" s="124"/>
      <c r="F373" s="124"/>
    </row>
    <row r="374" spans="1:7" s="226" customFormat="1" ht="28.5" customHeight="1" thickBot="1">
      <c r="A374" s="369" t="s">
        <v>293</v>
      </c>
      <c r="B374" s="370"/>
      <c r="C374" s="370"/>
      <c r="D374" s="371"/>
      <c r="E374" s="212">
        <f>E341</f>
        <v>104311</v>
      </c>
      <c r="F374" s="212">
        <f>F44+F173+F216+F324</f>
        <v>0</v>
      </c>
      <c r="G374" s="225">
        <f>E374-F374</f>
        <v>104311</v>
      </c>
    </row>
    <row r="375" ht="17.25" customHeight="1">
      <c r="E375" s="227"/>
    </row>
    <row r="376" spans="1:7" ht="12.75">
      <c r="A376" s="228" t="s">
        <v>294</v>
      </c>
      <c r="B376" s="229"/>
      <c r="C376" s="229"/>
      <c r="E376" s="230"/>
      <c r="F376" s="231"/>
      <c r="G376" s="232"/>
    </row>
    <row r="377" spans="2:6" ht="12.75">
      <c r="B377" s="233"/>
      <c r="C377" s="229"/>
      <c r="D377" s="231"/>
      <c r="E377" s="231"/>
      <c r="F377" s="231"/>
    </row>
    <row r="378" spans="2:6" ht="12.75">
      <c r="B378" s="229"/>
      <c r="C378" s="229"/>
      <c r="D378" s="231"/>
      <c r="E378" s="231"/>
      <c r="F378" s="231"/>
    </row>
    <row r="379" spans="2:6" ht="12.75">
      <c r="B379" s="229"/>
      <c r="C379" s="229"/>
      <c r="D379" s="231"/>
      <c r="E379" s="231"/>
      <c r="F379" s="231"/>
    </row>
    <row r="380" spans="2:6" ht="12.75">
      <c r="B380" s="229"/>
      <c r="C380" s="229"/>
      <c r="D380" s="231"/>
      <c r="E380" s="231"/>
      <c r="F380" s="231"/>
    </row>
    <row r="381" spans="2:6" ht="12.75">
      <c r="B381" s="229"/>
      <c r="C381" s="229"/>
      <c r="D381" s="231"/>
      <c r="E381" s="231"/>
      <c r="F381" s="231"/>
    </row>
    <row r="382" spans="2:6" ht="12.75">
      <c r="B382" s="229"/>
      <c r="C382" s="229"/>
      <c r="D382" s="231"/>
      <c r="E382" s="231"/>
      <c r="F382" s="231"/>
    </row>
    <row r="383" spans="2:6" ht="12.75">
      <c r="B383" s="229"/>
      <c r="C383" s="229"/>
      <c r="D383" s="231"/>
      <c r="E383" s="231"/>
      <c r="F383" s="231"/>
    </row>
    <row r="384" spans="2:6" ht="12.75">
      <c r="B384" s="229"/>
      <c r="C384" s="229"/>
      <c r="D384" s="231"/>
      <c r="E384" s="231"/>
      <c r="F384" s="231"/>
    </row>
    <row r="385" spans="2:6" ht="12.75">
      <c r="B385" s="229"/>
      <c r="C385" s="229"/>
      <c r="D385" s="231"/>
      <c r="E385" s="231"/>
      <c r="F385" s="231"/>
    </row>
    <row r="386" spans="2:6" ht="12.75">
      <c r="B386" s="229"/>
      <c r="C386" s="229"/>
      <c r="D386" s="231"/>
      <c r="E386" s="231"/>
      <c r="F386" s="231"/>
    </row>
    <row r="387" spans="2:6" ht="12.75">
      <c r="B387" s="229"/>
      <c r="C387" s="229"/>
      <c r="D387" s="231"/>
      <c r="E387" s="231"/>
      <c r="F387" s="231"/>
    </row>
    <row r="388" spans="2:6" ht="12.75">
      <c r="B388" s="229"/>
      <c r="C388" s="229"/>
      <c r="D388" s="231"/>
      <c r="E388" s="231"/>
      <c r="F388" s="231"/>
    </row>
    <row r="389" spans="2:6" ht="12.75">
      <c r="B389" s="229"/>
      <c r="C389" s="229"/>
      <c r="D389" s="231"/>
      <c r="E389" s="231"/>
      <c r="F389" s="231"/>
    </row>
    <row r="390" spans="2:6" ht="12.75">
      <c r="B390" s="229"/>
      <c r="C390" s="229"/>
      <c r="D390" s="231"/>
      <c r="E390" s="231"/>
      <c r="F390" s="231"/>
    </row>
    <row r="391" spans="2:6" ht="12.75">
      <c r="B391" s="229"/>
      <c r="C391" s="229"/>
      <c r="D391" s="231"/>
      <c r="E391" s="231"/>
      <c r="F391" s="231"/>
    </row>
    <row r="392" spans="2:6" ht="12.75">
      <c r="B392" s="229"/>
      <c r="C392" s="229"/>
      <c r="D392" s="231"/>
      <c r="E392" s="231"/>
      <c r="F392" s="231"/>
    </row>
    <row r="393" spans="2:6" ht="12.75">
      <c r="B393" s="229"/>
      <c r="C393" s="229"/>
      <c r="D393" s="231"/>
      <c r="E393" s="231"/>
      <c r="F393" s="231"/>
    </row>
    <row r="394" spans="2:6" ht="12.75">
      <c r="B394" s="229"/>
      <c r="C394" s="229"/>
      <c r="D394" s="231"/>
      <c r="E394" s="231"/>
      <c r="F394" s="231"/>
    </row>
    <row r="395" spans="2:6" ht="12.75">
      <c r="B395" s="229"/>
      <c r="C395" s="229"/>
      <c r="D395" s="231"/>
      <c r="E395" s="231"/>
      <c r="F395" s="231"/>
    </row>
    <row r="396" spans="2:6" ht="12.75">
      <c r="B396" s="229"/>
      <c r="C396" s="229"/>
      <c r="D396" s="231"/>
      <c r="E396" s="231"/>
      <c r="F396" s="231"/>
    </row>
    <row r="397" spans="2:6" ht="12.75">
      <c r="B397" s="229"/>
      <c r="C397" s="229"/>
      <c r="D397" s="231"/>
      <c r="E397" s="231"/>
      <c r="F397" s="231"/>
    </row>
    <row r="398" spans="2:6" ht="12.75">
      <c r="B398" s="229"/>
      <c r="C398" s="229"/>
      <c r="D398" s="231"/>
      <c r="E398" s="231"/>
      <c r="F398" s="231"/>
    </row>
    <row r="399" spans="2:6" ht="12.75">
      <c r="B399" s="229"/>
      <c r="C399" s="229"/>
      <c r="D399" s="231"/>
      <c r="E399" s="231"/>
      <c r="F399" s="231"/>
    </row>
    <row r="400" spans="2:6" ht="12.75">
      <c r="B400" s="229"/>
      <c r="C400" s="229"/>
      <c r="D400" s="231"/>
      <c r="E400" s="231"/>
      <c r="F400" s="231"/>
    </row>
    <row r="401" spans="2:6" ht="12.75">
      <c r="B401" s="229"/>
      <c r="C401" s="229"/>
      <c r="D401" s="231"/>
      <c r="E401" s="231"/>
      <c r="F401" s="231"/>
    </row>
    <row r="402" spans="2:6" ht="12.75">
      <c r="B402" s="229"/>
      <c r="C402" s="229"/>
      <c r="D402" s="231"/>
      <c r="E402" s="231"/>
      <c r="F402" s="231"/>
    </row>
    <row r="403" spans="2:6" ht="12.75">
      <c r="B403" s="229"/>
      <c r="C403" s="229"/>
      <c r="D403" s="231"/>
      <c r="E403" s="231"/>
      <c r="F403" s="231"/>
    </row>
    <row r="404" spans="2:6" ht="12.75">
      <c r="B404" s="229"/>
      <c r="C404" s="229"/>
      <c r="D404" s="231"/>
      <c r="E404" s="231"/>
      <c r="F404" s="231"/>
    </row>
    <row r="405" spans="2:6" ht="12.75">
      <c r="B405" s="229"/>
      <c r="C405" s="229"/>
      <c r="D405" s="231"/>
      <c r="E405" s="231"/>
      <c r="F405" s="231"/>
    </row>
    <row r="406" spans="2:6" ht="12.75">
      <c r="B406" s="229"/>
      <c r="C406" s="229"/>
      <c r="D406" s="231"/>
      <c r="E406" s="231"/>
      <c r="F406" s="231"/>
    </row>
    <row r="407" spans="2:6" ht="12.75">
      <c r="B407" s="229"/>
      <c r="C407" s="229"/>
      <c r="D407" s="231"/>
      <c r="E407" s="231"/>
      <c r="F407" s="231"/>
    </row>
    <row r="408" spans="2:6" ht="12.75">
      <c r="B408" s="229"/>
      <c r="C408" s="229"/>
      <c r="D408" s="231"/>
      <c r="E408" s="231"/>
      <c r="F408" s="231"/>
    </row>
  </sheetData>
  <mergeCells count="17">
    <mergeCell ref="B173:D173"/>
    <mergeCell ref="B216:D216"/>
    <mergeCell ref="B324:D324"/>
    <mergeCell ref="C200:D200"/>
    <mergeCell ref="C217:D217"/>
    <mergeCell ref="B227:D227"/>
    <mergeCell ref="C228:D228"/>
    <mergeCell ref="B341:D341"/>
    <mergeCell ref="C342:D342"/>
    <mergeCell ref="A2:F2"/>
    <mergeCell ref="A374:D374"/>
    <mergeCell ref="E4:E5"/>
    <mergeCell ref="F4:F5"/>
    <mergeCell ref="A4:A5"/>
    <mergeCell ref="B4:B5"/>
    <mergeCell ref="C4:C5"/>
    <mergeCell ref="D4:D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15/2009 
z dnia 31 marca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G439"/>
  <sheetViews>
    <sheetView showGridLines="0" zoomScale="75" zoomScaleNormal="75" workbookViewId="0" topLeftCell="A59">
      <selection activeCell="I398" sqref="I398"/>
    </sheetView>
  </sheetViews>
  <sheetFormatPr defaultColWidth="9.00390625" defaultRowHeight="12.75"/>
  <cols>
    <col min="1" max="1" width="5.875" style="91" customWidth="1"/>
    <col min="2" max="2" width="8.125" style="91" customWidth="1"/>
    <col min="3" max="3" width="5.625" style="91" customWidth="1"/>
    <col min="4" max="4" width="44.375" style="92" customWidth="1"/>
    <col min="5" max="6" width="16.625" style="92" customWidth="1"/>
    <col min="7" max="7" width="11.625" style="92" bestFit="1" customWidth="1"/>
    <col min="8" max="16384" width="9.125" style="92" customWidth="1"/>
  </cols>
  <sheetData>
    <row r="1" ht="9" customHeight="1"/>
    <row r="2" spans="1:6" ht="17.25" customHeight="1">
      <c r="A2" s="368" t="s">
        <v>311</v>
      </c>
      <c r="B2" s="368"/>
      <c r="C2" s="368"/>
      <c r="D2" s="368"/>
      <c r="E2" s="368"/>
      <c r="F2" s="368"/>
    </row>
    <row r="3" spans="1:6" ht="13.5" customHeight="1" thickBot="1">
      <c r="A3" s="93"/>
      <c r="B3" s="93"/>
      <c r="C3" s="93"/>
      <c r="D3" s="93"/>
      <c r="E3" s="93"/>
      <c r="F3" s="93"/>
    </row>
    <row r="4" spans="1:6" s="94" customFormat="1" ht="22.5" customHeight="1">
      <c r="A4" s="374" t="s">
        <v>64</v>
      </c>
      <c r="B4" s="351" t="s">
        <v>65</v>
      </c>
      <c r="C4" s="351" t="s">
        <v>66</v>
      </c>
      <c r="D4" s="351" t="s">
        <v>67</v>
      </c>
      <c r="E4" s="372" t="s">
        <v>68</v>
      </c>
      <c r="F4" s="372" t="s">
        <v>69</v>
      </c>
    </row>
    <row r="5" spans="1:6" s="94" customFormat="1" ht="15" customHeight="1" thickBot="1">
      <c r="A5" s="375"/>
      <c r="B5" s="373"/>
      <c r="C5" s="373"/>
      <c r="D5" s="373"/>
      <c r="E5" s="373"/>
      <c r="F5" s="373"/>
    </row>
    <row r="6" spans="1:6" s="96" customFormat="1" ht="7.5" customHeight="1" thickBot="1">
      <c r="A6" s="95">
        <v>1</v>
      </c>
      <c r="B6" s="95">
        <v>2</v>
      </c>
      <c r="C6" s="95">
        <v>3</v>
      </c>
      <c r="D6" s="95">
        <v>3</v>
      </c>
      <c r="E6" s="95">
        <v>4</v>
      </c>
      <c r="F6" s="95">
        <v>5</v>
      </c>
    </row>
    <row r="7" spans="1:6" s="101" customFormat="1" ht="23.25" customHeight="1" hidden="1" thickBot="1">
      <c r="A7" s="97" t="s">
        <v>70</v>
      </c>
      <c r="B7" s="98"/>
      <c r="C7" s="99"/>
      <c r="D7" s="99" t="s">
        <v>71</v>
      </c>
      <c r="E7" s="100">
        <f>E17+E32</f>
        <v>0</v>
      </c>
      <c r="F7" s="100">
        <f>F17+F32+F8+F26+F28+F30</f>
        <v>0</v>
      </c>
    </row>
    <row r="8" spans="1:6" s="106" customFormat="1" ht="23.25" customHeight="1" hidden="1">
      <c r="A8" s="102"/>
      <c r="B8" s="103" t="s">
        <v>72</v>
      </c>
      <c r="C8" s="104"/>
      <c r="D8" s="104" t="s">
        <v>73</v>
      </c>
      <c r="E8" s="105">
        <f>SUM(E16:E18)</f>
        <v>0</v>
      </c>
      <c r="F8" s="105">
        <f>SUM(F9:F16)</f>
        <v>0</v>
      </c>
    </row>
    <row r="9" spans="1:6" s="112" customFormat="1" ht="16.5" customHeight="1" hidden="1">
      <c r="A9" s="107"/>
      <c r="B9" s="108"/>
      <c r="C9" s="109" t="s">
        <v>74</v>
      </c>
      <c r="D9" s="110" t="s">
        <v>75</v>
      </c>
      <c r="E9" s="111"/>
      <c r="F9" s="111"/>
    </row>
    <row r="10" spans="1:6" s="112" customFormat="1" ht="16.5" customHeight="1" hidden="1">
      <c r="A10" s="107"/>
      <c r="B10" s="113"/>
      <c r="C10" s="114" t="s">
        <v>76</v>
      </c>
      <c r="D10" s="115" t="s">
        <v>77</v>
      </c>
      <c r="E10" s="116"/>
      <c r="F10" s="116"/>
    </row>
    <row r="11" spans="1:6" s="112" customFormat="1" ht="16.5" customHeight="1" hidden="1">
      <c r="A11" s="107"/>
      <c r="B11" s="113"/>
      <c r="C11" s="114" t="s">
        <v>78</v>
      </c>
      <c r="D11" s="115" t="s">
        <v>79</v>
      </c>
      <c r="E11" s="116"/>
      <c r="F11" s="116"/>
    </row>
    <row r="12" spans="1:6" s="112" customFormat="1" ht="16.5" customHeight="1" hidden="1">
      <c r="A12" s="107"/>
      <c r="B12" s="113"/>
      <c r="C12" s="114" t="s">
        <v>80</v>
      </c>
      <c r="D12" s="115" t="s">
        <v>81</v>
      </c>
      <c r="E12" s="116"/>
      <c r="F12" s="116"/>
    </row>
    <row r="13" spans="1:6" s="112" customFormat="1" ht="16.5" customHeight="1" hidden="1">
      <c r="A13" s="107"/>
      <c r="B13" s="113"/>
      <c r="C13" s="114" t="s">
        <v>82</v>
      </c>
      <c r="D13" s="115" t="s">
        <v>83</v>
      </c>
      <c r="E13" s="116"/>
      <c r="F13" s="116"/>
    </row>
    <row r="14" spans="1:6" s="112" customFormat="1" ht="16.5" customHeight="1" hidden="1">
      <c r="A14" s="107"/>
      <c r="B14" s="113"/>
      <c r="C14" s="114" t="s">
        <v>84</v>
      </c>
      <c r="D14" s="115" t="s">
        <v>85</v>
      </c>
      <c r="E14" s="116"/>
      <c r="F14" s="116"/>
    </row>
    <row r="15" spans="1:6" s="112" customFormat="1" ht="16.5" customHeight="1" hidden="1">
      <c r="A15" s="107"/>
      <c r="B15" s="113"/>
      <c r="C15" s="114" t="s">
        <v>86</v>
      </c>
      <c r="D15" s="115" t="s">
        <v>87</v>
      </c>
      <c r="E15" s="116"/>
      <c r="F15" s="116"/>
    </row>
    <row r="16" spans="1:6" s="112" customFormat="1" ht="16.5" customHeight="1" hidden="1">
      <c r="A16" s="107"/>
      <c r="B16" s="113"/>
      <c r="C16" s="118" t="s">
        <v>88</v>
      </c>
      <c r="D16" s="115" t="s">
        <v>89</v>
      </c>
      <c r="E16" s="116"/>
      <c r="F16" s="116"/>
    </row>
    <row r="17" spans="1:6" s="106" customFormat="1" ht="20.25" customHeight="1" hidden="1">
      <c r="A17" s="278"/>
      <c r="B17" s="277" t="s">
        <v>90</v>
      </c>
      <c r="C17" s="257"/>
      <c r="D17" s="120" t="s">
        <v>91</v>
      </c>
      <c r="E17" s="121">
        <f>E21</f>
        <v>0</v>
      </c>
      <c r="F17" s="121">
        <f>SUM(F21:F25)</f>
        <v>0</v>
      </c>
    </row>
    <row r="18" spans="1:6" s="112" customFormat="1" ht="21" customHeight="1" hidden="1">
      <c r="A18" s="260"/>
      <c r="B18" s="137"/>
      <c r="C18" s="268" t="s">
        <v>92</v>
      </c>
      <c r="D18" s="110" t="s">
        <v>93</v>
      </c>
      <c r="E18" s="111"/>
      <c r="F18" s="111"/>
    </row>
    <row r="19" spans="1:6" s="112" customFormat="1" ht="51" hidden="1">
      <c r="A19" s="260"/>
      <c r="B19" s="276"/>
      <c r="C19" s="269" t="s">
        <v>94</v>
      </c>
      <c r="D19" s="123" t="s">
        <v>95</v>
      </c>
      <c r="E19" s="124"/>
      <c r="F19" s="116"/>
    </row>
    <row r="20" spans="1:6" s="112" customFormat="1" ht="38.25" hidden="1">
      <c r="A20" s="260"/>
      <c r="B20" s="276"/>
      <c r="C20" s="275">
        <v>6298</v>
      </c>
      <c r="D20" s="126" t="s">
        <v>96</v>
      </c>
      <c r="E20" s="127"/>
      <c r="F20" s="116"/>
    </row>
    <row r="21" spans="1:6" s="112" customFormat="1" ht="17.25" customHeight="1" hidden="1">
      <c r="A21" s="260"/>
      <c r="B21" s="137"/>
      <c r="C21" s="269" t="s">
        <v>97</v>
      </c>
      <c r="D21" s="241" t="s">
        <v>297</v>
      </c>
      <c r="E21" s="116"/>
      <c r="F21" s="116"/>
    </row>
    <row r="22" spans="1:6" s="112" customFormat="1" ht="21.75" customHeight="1" hidden="1" thickBot="1">
      <c r="A22" s="260"/>
      <c r="B22" s="137"/>
      <c r="C22" s="269"/>
      <c r="D22" s="242" t="s">
        <v>21</v>
      </c>
      <c r="E22" s="243"/>
      <c r="F22" s="116"/>
    </row>
    <row r="23" spans="1:6" s="112" customFormat="1" ht="22.5" customHeight="1" hidden="1">
      <c r="A23" s="171"/>
      <c r="B23" s="166"/>
      <c r="C23" s="114" t="s">
        <v>99</v>
      </c>
      <c r="D23" s="123" t="s">
        <v>98</v>
      </c>
      <c r="E23" s="124"/>
      <c r="F23" s="116"/>
    </row>
    <row r="24" spans="1:6" s="112" customFormat="1" ht="26.25" customHeight="1" hidden="1">
      <c r="A24" s="117"/>
      <c r="B24" s="125"/>
      <c r="C24" s="125">
        <v>6059</v>
      </c>
      <c r="D24" s="123" t="s">
        <v>98</v>
      </c>
      <c r="E24" s="127"/>
      <c r="F24" s="124"/>
    </row>
    <row r="25" spans="1:6" s="112" customFormat="1" ht="38.25" hidden="1">
      <c r="A25" s="117"/>
      <c r="B25" s="122"/>
      <c r="C25" s="122">
        <v>6210</v>
      </c>
      <c r="D25" s="123" t="s">
        <v>100</v>
      </c>
      <c r="E25" s="111"/>
      <c r="F25" s="111"/>
    </row>
    <row r="26" spans="1:6" s="106" customFormat="1" ht="23.25" customHeight="1" hidden="1">
      <c r="A26" s="117"/>
      <c r="B26" s="119" t="s">
        <v>101</v>
      </c>
      <c r="C26" s="120"/>
      <c r="D26" s="120" t="s">
        <v>102</v>
      </c>
      <c r="E26" s="121">
        <f>E27</f>
        <v>0</v>
      </c>
      <c r="F26" s="121">
        <f>F27</f>
        <v>0</v>
      </c>
    </row>
    <row r="27" spans="1:6" s="112" customFormat="1" ht="19.5" customHeight="1" hidden="1">
      <c r="A27" s="117"/>
      <c r="B27" s="108"/>
      <c r="C27" s="128" t="s">
        <v>86</v>
      </c>
      <c r="D27" s="110" t="s">
        <v>87</v>
      </c>
      <c r="E27" s="111"/>
      <c r="F27" s="111"/>
    </row>
    <row r="28" spans="1:6" s="106" customFormat="1" ht="23.25" customHeight="1" hidden="1">
      <c r="A28" s="117"/>
      <c r="B28" s="119" t="s">
        <v>103</v>
      </c>
      <c r="C28" s="120"/>
      <c r="D28" s="120" t="s">
        <v>104</v>
      </c>
      <c r="E28" s="121">
        <f>E29</f>
        <v>0</v>
      </c>
      <c r="F28" s="121">
        <f>F29</f>
        <v>0</v>
      </c>
    </row>
    <row r="29" spans="1:6" s="112" customFormat="1" ht="19.5" customHeight="1" hidden="1">
      <c r="A29" s="117"/>
      <c r="B29" s="108"/>
      <c r="C29" s="128" t="s">
        <v>105</v>
      </c>
      <c r="D29" s="129" t="s">
        <v>106</v>
      </c>
      <c r="E29" s="111"/>
      <c r="F29" s="111"/>
    </row>
    <row r="30" spans="1:6" s="106" customFormat="1" ht="23.25" customHeight="1" hidden="1">
      <c r="A30" s="117"/>
      <c r="B30" s="119" t="s">
        <v>107</v>
      </c>
      <c r="C30" s="120"/>
      <c r="D30" s="120" t="s">
        <v>108</v>
      </c>
      <c r="E30" s="121">
        <f>E31</f>
        <v>0</v>
      </c>
      <c r="F30" s="121">
        <f>F31</f>
        <v>0</v>
      </c>
    </row>
    <row r="31" spans="1:6" s="112" customFormat="1" ht="19.5" customHeight="1" hidden="1">
      <c r="A31" s="117"/>
      <c r="B31" s="108"/>
      <c r="C31" s="128" t="s">
        <v>97</v>
      </c>
      <c r="D31" s="129" t="s">
        <v>98</v>
      </c>
      <c r="E31" s="111"/>
      <c r="F31" s="111"/>
    </row>
    <row r="32" spans="1:6" s="106" customFormat="1" ht="22.5" customHeight="1" hidden="1">
      <c r="A32" s="130"/>
      <c r="B32" s="119" t="s">
        <v>109</v>
      </c>
      <c r="C32" s="120"/>
      <c r="D32" s="120" t="s">
        <v>110</v>
      </c>
      <c r="E32" s="121">
        <f>E33</f>
        <v>0</v>
      </c>
      <c r="F32" s="121">
        <f>F33</f>
        <v>0</v>
      </c>
    </row>
    <row r="33" spans="1:6" s="112" customFormat="1" ht="19.5" customHeight="1" hidden="1" thickBot="1">
      <c r="A33" s="107"/>
      <c r="B33" s="108"/>
      <c r="C33" s="128" t="s">
        <v>111</v>
      </c>
      <c r="D33" s="110" t="s">
        <v>112</v>
      </c>
      <c r="E33" s="111"/>
      <c r="F33" s="111"/>
    </row>
    <row r="34" spans="1:6" s="101" customFormat="1" ht="22.5" customHeight="1" hidden="1" thickBot="1">
      <c r="A34" s="97" t="s">
        <v>113</v>
      </c>
      <c r="B34" s="98"/>
      <c r="C34" s="99"/>
      <c r="D34" s="99" t="s">
        <v>114</v>
      </c>
      <c r="E34" s="100">
        <f>E35</f>
        <v>0</v>
      </c>
      <c r="F34" s="100">
        <f>F35</f>
        <v>0</v>
      </c>
    </row>
    <row r="35" spans="1:6" s="106" customFormat="1" ht="22.5" customHeight="1" hidden="1">
      <c r="A35" s="102"/>
      <c r="B35" s="103" t="s">
        <v>115</v>
      </c>
      <c r="C35" s="104"/>
      <c r="D35" s="104" t="s">
        <v>116</v>
      </c>
      <c r="E35" s="105">
        <f>E36</f>
        <v>0</v>
      </c>
      <c r="F35" s="105">
        <f>F36</f>
        <v>0</v>
      </c>
    </row>
    <row r="36" spans="1:6" s="112" customFormat="1" ht="59.25" customHeight="1" hidden="1">
      <c r="A36" s="131"/>
      <c r="B36" s="132"/>
      <c r="C36" s="133" t="s">
        <v>117</v>
      </c>
      <c r="D36" s="134" t="s">
        <v>118</v>
      </c>
      <c r="E36" s="135"/>
      <c r="F36" s="135"/>
    </row>
    <row r="37" spans="1:6" s="112" customFormat="1" ht="8.25" customHeight="1" hidden="1">
      <c r="A37" s="136"/>
      <c r="B37" s="137"/>
      <c r="C37" s="138"/>
      <c r="D37" s="139"/>
      <c r="E37" s="140"/>
      <c r="F37" s="140"/>
    </row>
    <row r="38" spans="1:6" s="96" customFormat="1" ht="7.5" customHeight="1" hidden="1">
      <c r="A38" s="141">
        <v>1</v>
      </c>
      <c r="B38" s="141">
        <v>2</v>
      </c>
      <c r="C38" s="141">
        <v>3</v>
      </c>
      <c r="D38" s="141">
        <v>4</v>
      </c>
      <c r="E38" s="141">
        <v>5</v>
      </c>
      <c r="F38" s="141">
        <v>6</v>
      </c>
    </row>
    <row r="39" spans="1:6" s="101" customFormat="1" ht="33.75" customHeight="1" hidden="1" thickBot="1">
      <c r="A39" s="142">
        <v>400</v>
      </c>
      <c r="B39" s="143"/>
      <c r="C39" s="144"/>
      <c r="D39" s="145" t="s">
        <v>119</v>
      </c>
      <c r="E39" s="146">
        <f>E40</f>
        <v>0</v>
      </c>
      <c r="F39" s="146">
        <f>F40</f>
        <v>0</v>
      </c>
    </row>
    <row r="40" spans="1:6" s="106" customFormat="1" ht="22.5" customHeight="1" hidden="1">
      <c r="A40" s="147"/>
      <c r="B40" s="104">
        <v>40002</v>
      </c>
      <c r="C40" s="104"/>
      <c r="D40" s="104" t="s">
        <v>120</v>
      </c>
      <c r="E40" s="105">
        <f>E41</f>
        <v>0</v>
      </c>
      <c r="F40" s="105">
        <f>SUM(F42:F43)</f>
        <v>0</v>
      </c>
    </row>
    <row r="41" spans="1:6" s="112" customFormat="1" ht="19.5" customHeight="1" hidden="1">
      <c r="A41" s="107"/>
      <c r="B41" s="108"/>
      <c r="C41" s="128" t="s">
        <v>92</v>
      </c>
      <c r="D41" s="110" t="s">
        <v>93</v>
      </c>
      <c r="E41" s="127"/>
      <c r="F41" s="111"/>
    </row>
    <row r="42" spans="1:6" s="112" customFormat="1" ht="19.5" customHeight="1" hidden="1">
      <c r="A42" s="107"/>
      <c r="B42" s="113"/>
      <c r="C42" s="118" t="s">
        <v>121</v>
      </c>
      <c r="D42" s="123" t="s">
        <v>122</v>
      </c>
      <c r="E42" s="124"/>
      <c r="F42" s="116"/>
    </row>
    <row r="43" spans="1:6" s="112" customFormat="1" ht="19.5" customHeight="1" hidden="1" thickBot="1">
      <c r="A43" s="107"/>
      <c r="B43" s="113"/>
      <c r="C43" s="118" t="s">
        <v>123</v>
      </c>
      <c r="D43" s="115" t="s">
        <v>124</v>
      </c>
      <c r="E43" s="116"/>
      <c r="F43" s="116"/>
    </row>
    <row r="44" spans="1:6" s="101" customFormat="1" ht="23.25" customHeight="1" thickBot="1">
      <c r="A44" s="296">
        <v>600</v>
      </c>
      <c r="B44" s="345" t="s">
        <v>125</v>
      </c>
      <c r="C44" s="346"/>
      <c r="D44" s="344"/>
      <c r="E44" s="100">
        <f>E45+E47</f>
        <v>6000</v>
      </c>
      <c r="F44" s="100">
        <f>F45+F47</f>
        <v>6000</v>
      </c>
    </row>
    <row r="45" spans="1:6" s="106" customFormat="1" ht="22.5" customHeight="1">
      <c r="A45" s="347"/>
      <c r="B45" s="104">
        <v>60014</v>
      </c>
      <c r="C45" s="378" t="s">
        <v>126</v>
      </c>
      <c r="D45" s="379"/>
      <c r="E45" s="150">
        <f>E46</f>
        <v>3000</v>
      </c>
      <c r="F45" s="150">
        <f>F46</f>
        <v>0</v>
      </c>
    </row>
    <row r="46" spans="1:6" s="112" customFormat="1" ht="23.25" customHeight="1">
      <c r="A46" s="348"/>
      <c r="B46" s="137"/>
      <c r="C46" s="350" t="s">
        <v>86</v>
      </c>
      <c r="D46" s="349" t="s">
        <v>87</v>
      </c>
      <c r="E46" s="449">
        <v>3000</v>
      </c>
      <c r="F46" s="111"/>
    </row>
    <row r="47" spans="1:6" s="106" customFormat="1" ht="21.75" customHeight="1">
      <c r="A47" s="273"/>
      <c r="B47" s="120">
        <v>60016</v>
      </c>
      <c r="C47" s="386" t="s">
        <v>129</v>
      </c>
      <c r="D47" s="387"/>
      <c r="E47" s="121">
        <f>SUM(E49:E56)</f>
        <v>3000</v>
      </c>
      <c r="F47" s="121">
        <f>SUM(F49:F56)</f>
        <v>6000</v>
      </c>
    </row>
    <row r="48" spans="1:6" s="112" customFormat="1" ht="26.25" customHeight="1" hidden="1">
      <c r="A48" s="273"/>
      <c r="B48" s="137"/>
      <c r="C48" s="265" t="s">
        <v>130</v>
      </c>
      <c r="D48" s="129" t="s">
        <v>131</v>
      </c>
      <c r="E48" s="127"/>
      <c r="F48" s="111"/>
    </row>
    <row r="49" spans="1:6" s="112" customFormat="1" ht="19.5" customHeight="1" hidden="1">
      <c r="A49" s="260"/>
      <c r="B49" s="137"/>
      <c r="C49" s="270" t="s">
        <v>78</v>
      </c>
      <c r="D49" s="115" t="s">
        <v>79</v>
      </c>
      <c r="E49" s="116"/>
      <c r="F49" s="116"/>
    </row>
    <row r="50" spans="1:6" s="112" customFormat="1" ht="19.5" customHeight="1">
      <c r="A50" s="260"/>
      <c r="B50" s="137"/>
      <c r="C50" s="198" t="s">
        <v>82</v>
      </c>
      <c r="D50" s="353" t="s">
        <v>83</v>
      </c>
      <c r="E50" s="446"/>
      <c r="F50" s="446">
        <v>3000</v>
      </c>
    </row>
    <row r="51" spans="1:6" s="112" customFormat="1" ht="19.5" customHeight="1">
      <c r="A51" s="260"/>
      <c r="B51" s="137"/>
      <c r="C51" s="198" t="s">
        <v>84</v>
      </c>
      <c r="D51" s="448" t="s">
        <v>85</v>
      </c>
      <c r="E51" s="446"/>
      <c r="F51" s="446">
        <v>3000</v>
      </c>
    </row>
    <row r="52" spans="1:6" s="112" customFormat="1" ht="19.5" customHeight="1" hidden="1">
      <c r="A52" s="260"/>
      <c r="B52" s="137"/>
      <c r="C52" s="268" t="s">
        <v>84</v>
      </c>
      <c r="D52" s="252" t="s">
        <v>31</v>
      </c>
      <c r="E52" s="449"/>
      <c r="F52" s="449"/>
    </row>
    <row r="53" spans="1:6" s="112" customFormat="1" ht="19.5" customHeight="1" hidden="1">
      <c r="A53" s="260"/>
      <c r="B53" s="137"/>
      <c r="C53" s="270" t="s">
        <v>132</v>
      </c>
      <c r="D53" s="115" t="s">
        <v>133</v>
      </c>
      <c r="E53" s="244"/>
      <c r="F53" s="244"/>
    </row>
    <row r="54" spans="1:6" s="112" customFormat="1" ht="19.5" customHeight="1" thickBot="1">
      <c r="A54" s="260"/>
      <c r="B54" s="137"/>
      <c r="C54" s="198" t="s">
        <v>86</v>
      </c>
      <c r="D54" s="353" t="s">
        <v>87</v>
      </c>
      <c r="E54" s="446">
        <v>3000</v>
      </c>
      <c r="F54" s="446"/>
    </row>
    <row r="55" spans="1:6" s="112" customFormat="1" ht="19.5" customHeight="1" hidden="1">
      <c r="A55" s="260"/>
      <c r="B55" s="137"/>
      <c r="C55" s="268" t="s">
        <v>97</v>
      </c>
      <c r="D55" s="352" t="s">
        <v>314</v>
      </c>
      <c r="E55" s="450"/>
      <c r="F55" s="450"/>
    </row>
    <row r="56" spans="1:6" s="112" customFormat="1" ht="19.5" customHeight="1" hidden="1">
      <c r="A56" s="260"/>
      <c r="B56" s="137"/>
      <c r="C56" s="270" t="s">
        <v>97</v>
      </c>
      <c r="D56" s="110" t="s">
        <v>98</v>
      </c>
      <c r="E56" s="449"/>
      <c r="F56" s="449"/>
    </row>
    <row r="57" spans="1:6" s="112" customFormat="1" ht="19.5" customHeight="1" hidden="1">
      <c r="A57" s="260"/>
      <c r="B57" s="137"/>
      <c r="C57" s="274"/>
      <c r="D57" s="252" t="s">
        <v>31</v>
      </c>
      <c r="E57" s="243"/>
      <c r="F57" s="244"/>
    </row>
    <row r="58" spans="1:6" s="112" customFormat="1" ht="19.5" customHeight="1" hidden="1" thickBot="1">
      <c r="A58" s="260"/>
      <c r="B58" s="137"/>
      <c r="C58" s="284"/>
      <c r="D58" s="252" t="s">
        <v>299</v>
      </c>
      <c r="E58" s="243"/>
      <c r="F58" s="243"/>
    </row>
    <row r="59" spans="1:7" s="101" customFormat="1" ht="22.5" customHeight="1" thickBot="1">
      <c r="A59" s="296">
        <v>700</v>
      </c>
      <c r="B59" s="345" t="s">
        <v>134</v>
      </c>
      <c r="C59" s="346"/>
      <c r="D59" s="344"/>
      <c r="E59" s="100">
        <f>E60+E73</f>
        <v>4000</v>
      </c>
      <c r="F59" s="100">
        <f>F60+F73</f>
        <v>4000</v>
      </c>
      <c r="G59" s="153"/>
    </row>
    <row r="60" spans="1:6" s="106" customFormat="1" ht="22.5" customHeight="1">
      <c r="A60" s="253"/>
      <c r="B60" s="149">
        <v>70005</v>
      </c>
      <c r="C60" s="378" t="s">
        <v>135</v>
      </c>
      <c r="D60" s="379"/>
      <c r="E60" s="150">
        <f>SUM(E61:E66)</f>
        <v>0</v>
      </c>
      <c r="F60" s="150">
        <f>SUM(F67:F72)</f>
        <v>4000</v>
      </c>
    </row>
    <row r="61" spans="1:6" s="112" customFormat="1" ht="25.5" hidden="1">
      <c r="A61" s="260"/>
      <c r="B61" s="137"/>
      <c r="C61" s="268" t="s">
        <v>136</v>
      </c>
      <c r="D61" s="156" t="s">
        <v>137</v>
      </c>
      <c r="E61" s="127"/>
      <c r="F61" s="127"/>
    </row>
    <row r="62" spans="1:6" s="112" customFormat="1" ht="19.5" customHeight="1" hidden="1">
      <c r="A62" s="260"/>
      <c r="B62" s="137"/>
      <c r="C62" s="268" t="s">
        <v>138</v>
      </c>
      <c r="D62" s="158" t="s">
        <v>139</v>
      </c>
      <c r="E62" s="127"/>
      <c r="F62" s="127"/>
    </row>
    <row r="63" spans="1:6" s="112" customFormat="1" ht="63.75" hidden="1">
      <c r="A63" s="260"/>
      <c r="B63" s="137"/>
      <c r="C63" s="269" t="s">
        <v>117</v>
      </c>
      <c r="D63" s="126" t="s">
        <v>118</v>
      </c>
      <c r="E63" s="124"/>
      <c r="F63" s="116"/>
    </row>
    <row r="64" spans="1:6" s="112" customFormat="1" ht="18.75" customHeight="1" hidden="1">
      <c r="A64" s="260"/>
      <c r="B64" s="137"/>
      <c r="C64" s="269" t="s">
        <v>111</v>
      </c>
      <c r="D64" s="160" t="s">
        <v>112</v>
      </c>
      <c r="E64" s="124"/>
      <c r="F64" s="116"/>
    </row>
    <row r="65" spans="1:6" s="112" customFormat="1" ht="19.5" customHeight="1" hidden="1">
      <c r="A65" s="260"/>
      <c r="B65" s="137"/>
      <c r="C65" s="269" t="s">
        <v>140</v>
      </c>
      <c r="D65" s="115" t="s">
        <v>141</v>
      </c>
      <c r="E65" s="124"/>
      <c r="F65" s="116"/>
    </row>
    <row r="66" spans="1:6" s="112" customFormat="1" ht="28.5" customHeight="1" hidden="1">
      <c r="A66" s="260"/>
      <c r="B66" s="137"/>
      <c r="C66" s="356">
        <v>6298</v>
      </c>
      <c r="D66" s="123" t="s">
        <v>96</v>
      </c>
      <c r="E66" s="116"/>
      <c r="F66" s="116"/>
    </row>
    <row r="67" spans="1:6" s="112" customFormat="1" ht="19.5" customHeight="1">
      <c r="A67" s="260"/>
      <c r="B67" s="137"/>
      <c r="C67" s="198" t="s">
        <v>86</v>
      </c>
      <c r="D67" s="353" t="s">
        <v>87</v>
      </c>
      <c r="E67" s="446"/>
      <c r="F67" s="446">
        <v>4000</v>
      </c>
    </row>
    <row r="68" spans="1:6" s="112" customFormat="1" ht="19.5" customHeight="1" hidden="1">
      <c r="A68" s="260"/>
      <c r="B68" s="137"/>
      <c r="C68" s="268" t="s">
        <v>142</v>
      </c>
      <c r="D68" s="129" t="s">
        <v>143</v>
      </c>
      <c r="E68" s="111"/>
      <c r="F68" s="111"/>
    </row>
    <row r="69" spans="1:6" s="112" customFormat="1" ht="19.5" customHeight="1" hidden="1">
      <c r="A69" s="260"/>
      <c r="B69" s="137"/>
      <c r="C69" s="269" t="s">
        <v>127</v>
      </c>
      <c r="D69" s="115" t="s">
        <v>128</v>
      </c>
      <c r="E69" s="116"/>
      <c r="F69" s="116"/>
    </row>
    <row r="70" spans="1:6" s="112" customFormat="1" ht="19.5" customHeight="1" hidden="1">
      <c r="A70" s="260"/>
      <c r="B70" s="137"/>
      <c r="C70" s="269" t="s">
        <v>144</v>
      </c>
      <c r="D70" s="161" t="s">
        <v>145</v>
      </c>
      <c r="E70" s="116"/>
      <c r="F70" s="116"/>
    </row>
    <row r="71" spans="1:6" s="112" customFormat="1" ht="22.5" customHeight="1" hidden="1">
      <c r="A71" s="260"/>
      <c r="B71" s="137"/>
      <c r="C71" s="269" t="s">
        <v>97</v>
      </c>
      <c r="D71" s="246" t="s">
        <v>314</v>
      </c>
      <c r="E71" s="116"/>
      <c r="F71" s="116"/>
    </row>
    <row r="72" spans="1:6" s="112" customFormat="1" ht="19.5" customHeight="1" hidden="1">
      <c r="A72" s="260"/>
      <c r="B72" s="137"/>
      <c r="C72" s="270" t="s">
        <v>97</v>
      </c>
      <c r="D72" s="115" t="s">
        <v>98</v>
      </c>
      <c r="E72" s="116"/>
      <c r="F72" s="116"/>
    </row>
    <row r="73" spans="1:6" s="106" customFormat="1" ht="22.5" customHeight="1">
      <c r="A73" s="253"/>
      <c r="B73" s="120">
        <v>70095</v>
      </c>
      <c r="C73" s="386" t="s">
        <v>110</v>
      </c>
      <c r="D73" s="387"/>
      <c r="E73" s="121">
        <f>SUM(E74:E76)</f>
        <v>4000</v>
      </c>
      <c r="F73" s="121">
        <f>SUM(F74:F76)</f>
        <v>0</v>
      </c>
    </row>
    <row r="74" spans="1:6" s="112" customFormat="1" ht="19.5" customHeight="1">
      <c r="A74" s="260"/>
      <c r="B74" s="137"/>
      <c r="C74" s="350" t="s">
        <v>84</v>
      </c>
      <c r="D74" s="361" t="s">
        <v>85</v>
      </c>
      <c r="E74" s="446">
        <v>2000</v>
      </c>
      <c r="F74" s="199"/>
    </row>
    <row r="75" spans="1:6" s="112" customFormat="1" ht="19.5" customHeight="1" thickBot="1">
      <c r="A75" s="260"/>
      <c r="B75" s="137"/>
      <c r="C75" s="350" t="s">
        <v>123</v>
      </c>
      <c r="D75" s="361" t="s">
        <v>124</v>
      </c>
      <c r="E75" s="446">
        <v>2000</v>
      </c>
      <c r="F75" s="199"/>
    </row>
    <row r="76" spans="1:6" s="112" customFormat="1" ht="19.5" customHeight="1" hidden="1" thickBot="1">
      <c r="A76" s="260"/>
      <c r="B76" s="137"/>
      <c r="C76" s="265" t="s">
        <v>127</v>
      </c>
      <c r="D76" s="110" t="s">
        <v>128</v>
      </c>
      <c r="E76" s="111"/>
      <c r="F76" s="111"/>
    </row>
    <row r="77" spans="1:6" s="101" customFormat="1" ht="20.25" customHeight="1" hidden="1" thickBot="1">
      <c r="A77" s="296">
        <v>710</v>
      </c>
      <c r="B77" s="345" t="s">
        <v>146</v>
      </c>
      <c r="C77" s="346"/>
      <c r="D77" s="344"/>
      <c r="E77" s="100">
        <f>E84+E78</f>
        <v>0</v>
      </c>
      <c r="F77" s="263">
        <f>F78</f>
        <v>0</v>
      </c>
    </row>
    <row r="78" spans="1:6" s="106" customFormat="1" ht="18.75" customHeight="1" hidden="1">
      <c r="A78" s="154"/>
      <c r="B78" s="104">
        <v>71004</v>
      </c>
      <c r="C78" s="378" t="s">
        <v>147</v>
      </c>
      <c r="D78" s="379"/>
      <c r="E78" s="105">
        <f>E79</f>
        <v>0</v>
      </c>
      <c r="F78" s="105">
        <f>F79</f>
        <v>0</v>
      </c>
    </row>
    <row r="79" spans="1:6" s="112" customFormat="1" ht="18.75" customHeight="1" hidden="1">
      <c r="A79" s="260"/>
      <c r="B79" s="137"/>
      <c r="C79" s="269"/>
      <c r="D79" s="294" t="s">
        <v>312</v>
      </c>
      <c r="E79" s="170"/>
      <c r="F79" s="170"/>
    </row>
    <row r="80" spans="1:6" s="112" customFormat="1" ht="21.75" customHeight="1" hidden="1">
      <c r="A80" s="131"/>
      <c r="B80" s="162"/>
      <c r="C80" s="133" t="s">
        <v>86</v>
      </c>
      <c r="D80" s="134" t="s">
        <v>87</v>
      </c>
      <c r="E80" s="135"/>
      <c r="F80" s="135"/>
    </row>
    <row r="81" spans="1:6" s="112" customFormat="1" ht="8.25" customHeight="1" hidden="1">
      <c r="A81" s="136"/>
      <c r="B81" s="137"/>
      <c r="C81" s="138"/>
      <c r="D81" s="139"/>
      <c r="E81" s="140"/>
      <c r="F81" s="140"/>
    </row>
    <row r="82" spans="1:6" s="96" customFormat="1" ht="7.5" customHeight="1" hidden="1" thickBot="1">
      <c r="A82" s="163">
        <v>1</v>
      </c>
      <c r="B82" s="163">
        <v>2</v>
      </c>
      <c r="C82" s="163">
        <v>3</v>
      </c>
      <c r="D82" s="163">
        <v>4</v>
      </c>
      <c r="E82" s="163">
        <v>5</v>
      </c>
      <c r="F82" s="163">
        <v>6</v>
      </c>
    </row>
    <row r="83" spans="1:6" s="101" customFormat="1" ht="20.25" customHeight="1" hidden="1" thickBot="1">
      <c r="A83" s="99">
        <v>750</v>
      </c>
      <c r="B83" s="148"/>
      <c r="C83" s="99"/>
      <c r="D83" s="99" t="s">
        <v>148</v>
      </c>
      <c r="E83" s="100">
        <f>E96+E84+E90+E129+E135</f>
        <v>0</v>
      </c>
      <c r="F83" s="100">
        <f>F96+F84+F90+F129</f>
        <v>0</v>
      </c>
    </row>
    <row r="84" spans="1:6" s="106" customFormat="1" ht="18.75" customHeight="1" hidden="1">
      <c r="A84" s="154"/>
      <c r="B84" s="104">
        <v>75011</v>
      </c>
      <c r="C84" s="104"/>
      <c r="D84" s="104" t="s">
        <v>149</v>
      </c>
      <c r="E84" s="105">
        <f>SUM(E85:E86)</f>
        <v>0</v>
      </c>
      <c r="F84" s="105">
        <f>SUM(F87:F89)</f>
        <v>0</v>
      </c>
    </row>
    <row r="85" spans="1:6" s="112" customFormat="1" ht="51" hidden="1">
      <c r="A85" s="117"/>
      <c r="B85" s="164"/>
      <c r="C85" s="109" t="s">
        <v>150</v>
      </c>
      <c r="D85" s="129" t="s">
        <v>151</v>
      </c>
      <c r="E85" s="127"/>
      <c r="F85" s="111"/>
    </row>
    <row r="86" spans="1:6" s="112" customFormat="1" ht="51" hidden="1">
      <c r="A86" s="107"/>
      <c r="B86" s="122"/>
      <c r="C86" s="114" t="s">
        <v>152</v>
      </c>
      <c r="D86" s="123" t="s">
        <v>153</v>
      </c>
      <c r="E86" s="124"/>
      <c r="F86" s="116"/>
    </row>
    <row r="87" spans="1:6" s="112" customFormat="1" ht="16.5" customHeight="1" hidden="1">
      <c r="A87" s="107"/>
      <c r="B87" s="113"/>
      <c r="C87" s="114" t="s">
        <v>74</v>
      </c>
      <c r="D87" s="115" t="s">
        <v>75</v>
      </c>
      <c r="E87" s="116"/>
      <c r="F87" s="116"/>
    </row>
    <row r="88" spans="1:6" s="112" customFormat="1" ht="16.5" customHeight="1" hidden="1">
      <c r="A88" s="107"/>
      <c r="B88" s="113"/>
      <c r="C88" s="114" t="s">
        <v>78</v>
      </c>
      <c r="D88" s="115" t="s">
        <v>79</v>
      </c>
      <c r="E88" s="116"/>
      <c r="F88" s="116"/>
    </row>
    <row r="89" spans="1:6" s="112" customFormat="1" ht="16.5" customHeight="1" hidden="1">
      <c r="A89" s="107"/>
      <c r="B89" s="113"/>
      <c r="C89" s="118" t="s">
        <v>80</v>
      </c>
      <c r="D89" s="115" t="s">
        <v>81</v>
      </c>
      <c r="E89" s="116"/>
      <c r="F89" s="116"/>
    </row>
    <row r="90" spans="1:6" s="106" customFormat="1" ht="22.5" customHeight="1" hidden="1">
      <c r="A90" s="165"/>
      <c r="B90" s="120">
        <v>75022</v>
      </c>
      <c r="C90" s="120"/>
      <c r="D90" s="120" t="s">
        <v>154</v>
      </c>
      <c r="E90" s="121"/>
      <c r="F90" s="121">
        <f>SUM(F91:F95)</f>
        <v>0</v>
      </c>
    </row>
    <row r="91" spans="1:6" s="112" customFormat="1" ht="15.75" customHeight="1" hidden="1">
      <c r="A91" s="107"/>
      <c r="B91" s="108"/>
      <c r="C91" s="109" t="s">
        <v>155</v>
      </c>
      <c r="D91" s="110" t="s">
        <v>156</v>
      </c>
      <c r="E91" s="111"/>
      <c r="F91" s="111"/>
    </row>
    <row r="92" spans="1:6" s="112" customFormat="1" ht="15.75" customHeight="1" hidden="1">
      <c r="A92" s="107"/>
      <c r="B92" s="113"/>
      <c r="C92" s="114" t="s">
        <v>84</v>
      </c>
      <c r="D92" s="115" t="s">
        <v>85</v>
      </c>
      <c r="E92" s="116"/>
      <c r="F92" s="116"/>
    </row>
    <row r="93" spans="1:6" s="112" customFormat="1" ht="15.75" customHeight="1" hidden="1">
      <c r="A93" s="107"/>
      <c r="B93" s="113"/>
      <c r="C93" s="114" t="s">
        <v>157</v>
      </c>
      <c r="D93" s="115" t="s">
        <v>158</v>
      </c>
      <c r="E93" s="116"/>
      <c r="F93" s="116"/>
    </row>
    <row r="94" spans="1:6" s="112" customFormat="1" ht="15.75" customHeight="1" hidden="1">
      <c r="A94" s="107"/>
      <c r="B94" s="113"/>
      <c r="C94" s="114" t="s">
        <v>86</v>
      </c>
      <c r="D94" s="115" t="s">
        <v>87</v>
      </c>
      <c r="E94" s="116"/>
      <c r="F94" s="116"/>
    </row>
    <row r="95" spans="1:6" s="112" customFormat="1" ht="15.75" customHeight="1" hidden="1">
      <c r="A95" s="107"/>
      <c r="B95" s="113"/>
      <c r="C95" s="118" t="s">
        <v>159</v>
      </c>
      <c r="D95" s="115" t="s">
        <v>160</v>
      </c>
      <c r="E95" s="116"/>
      <c r="F95" s="116"/>
    </row>
    <row r="96" spans="1:6" s="106" customFormat="1" ht="22.5" customHeight="1" hidden="1">
      <c r="A96" s="253"/>
      <c r="B96" s="120">
        <v>75023</v>
      </c>
      <c r="C96" s="120"/>
      <c r="D96" s="120" t="s">
        <v>161</v>
      </c>
      <c r="E96" s="121">
        <f>E111</f>
        <v>0</v>
      </c>
      <c r="F96" s="121">
        <f>SUM(F100:F128)-F122</f>
        <v>0</v>
      </c>
    </row>
    <row r="97" spans="1:6" s="112" customFormat="1" ht="25.5" hidden="1">
      <c r="A97" s="171"/>
      <c r="B97" s="166"/>
      <c r="C97" s="109" t="s">
        <v>162</v>
      </c>
      <c r="D97" s="129" t="s">
        <v>163</v>
      </c>
      <c r="E97" s="127"/>
      <c r="F97" s="111"/>
    </row>
    <row r="98" spans="1:6" s="112" customFormat="1" ht="19.5" customHeight="1" hidden="1">
      <c r="A98" s="117"/>
      <c r="B98" s="125"/>
      <c r="C98" s="114" t="s">
        <v>92</v>
      </c>
      <c r="D98" s="160" t="s">
        <v>93</v>
      </c>
      <c r="E98" s="124"/>
      <c r="F98" s="116"/>
    </row>
    <row r="99" spans="1:6" s="112" customFormat="1" ht="38.25" hidden="1">
      <c r="A99" s="107"/>
      <c r="B99" s="122"/>
      <c r="C99" s="122">
        <v>6298</v>
      </c>
      <c r="D99" s="123" t="s">
        <v>96</v>
      </c>
      <c r="E99" s="124"/>
      <c r="F99" s="116"/>
    </row>
    <row r="100" spans="1:6" s="112" customFormat="1" ht="17.25" customHeight="1" hidden="1">
      <c r="A100" s="107"/>
      <c r="B100" s="113"/>
      <c r="C100" s="114" t="s">
        <v>164</v>
      </c>
      <c r="D100" s="115" t="s">
        <v>165</v>
      </c>
      <c r="E100" s="116"/>
      <c r="F100" s="116"/>
    </row>
    <row r="101" spans="1:6" s="112" customFormat="1" ht="17.25" customHeight="1" hidden="1">
      <c r="A101" s="107"/>
      <c r="B101" s="113"/>
      <c r="C101" s="114" t="s">
        <v>74</v>
      </c>
      <c r="D101" s="115" t="s">
        <v>75</v>
      </c>
      <c r="E101" s="116"/>
      <c r="F101" s="116"/>
    </row>
    <row r="102" spans="1:6" s="112" customFormat="1" ht="17.25" customHeight="1" hidden="1">
      <c r="A102" s="107"/>
      <c r="B102" s="113"/>
      <c r="C102" s="114" t="s">
        <v>76</v>
      </c>
      <c r="D102" s="115" t="s">
        <v>77</v>
      </c>
      <c r="E102" s="116"/>
      <c r="F102" s="116"/>
    </row>
    <row r="103" spans="1:6" s="112" customFormat="1" ht="17.25" customHeight="1" hidden="1">
      <c r="A103" s="107"/>
      <c r="B103" s="113"/>
      <c r="C103" s="114" t="s">
        <v>78</v>
      </c>
      <c r="D103" s="115" t="s">
        <v>79</v>
      </c>
      <c r="E103" s="116"/>
      <c r="F103" s="116"/>
    </row>
    <row r="104" spans="1:6" s="112" customFormat="1" ht="17.25" customHeight="1" hidden="1">
      <c r="A104" s="107"/>
      <c r="B104" s="113"/>
      <c r="C104" s="114" t="s">
        <v>80</v>
      </c>
      <c r="D104" s="115" t="s">
        <v>81</v>
      </c>
      <c r="E104" s="116"/>
      <c r="F104" s="116"/>
    </row>
    <row r="105" spans="1:6" s="112" customFormat="1" ht="17.25" customHeight="1" hidden="1">
      <c r="A105" s="107"/>
      <c r="B105" s="113"/>
      <c r="C105" s="114" t="s">
        <v>166</v>
      </c>
      <c r="D105" s="115" t="s">
        <v>167</v>
      </c>
      <c r="E105" s="116"/>
      <c r="F105" s="116"/>
    </row>
    <row r="106" spans="1:6" s="112" customFormat="1" ht="17.25" customHeight="1" hidden="1">
      <c r="A106" s="107"/>
      <c r="B106" s="113"/>
      <c r="C106" s="114" t="s">
        <v>82</v>
      </c>
      <c r="D106" s="115" t="s">
        <v>83</v>
      </c>
      <c r="E106" s="116"/>
      <c r="F106" s="116"/>
    </row>
    <row r="107" spans="1:6" s="112" customFormat="1" ht="17.25" customHeight="1" hidden="1">
      <c r="A107" s="107"/>
      <c r="B107" s="113"/>
      <c r="C107" s="114" t="s">
        <v>84</v>
      </c>
      <c r="D107" s="115" t="s">
        <v>85</v>
      </c>
      <c r="E107" s="116"/>
      <c r="F107" s="116"/>
    </row>
    <row r="108" spans="1:6" s="112" customFormat="1" ht="17.25" customHeight="1" hidden="1">
      <c r="A108" s="107"/>
      <c r="B108" s="113"/>
      <c r="C108" s="114" t="s">
        <v>123</v>
      </c>
      <c r="D108" s="115" t="s">
        <v>124</v>
      </c>
      <c r="E108" s="116"/>
      <c r="F108" s="116"/>
    </row>
    <row r="109" spans="1:6" s="112" customFormat="1" ht="17.25" customHeight="1" hidden="1">
      <c r="A109" s="107"/>
      <c r="B109" s="113"/>
      <c r="C109" s="114" t="s">
        <v>132</v>
      </c>
      <c r="D109" s="115" t="s">
        <v>133</v>
      </c>
      <c r="E109" s="116"/>
      <c r="F109" s="116"/>
    </row>
    <row r="110" spans="1:6" s="112" customFormat="1" ht="17.25" customHeight="1" hidden="1">
      <c r="A110" s="107"/>
      <c r="B110" s="113"/>
      <c r="C110" s="114" t="s">
        <v>168</v>
      </c>
      <c r="D110" s="115" t="s">
        <v>169</v>
      </c>
      <c r="E110" s="116"/>
      <c r="F110" s="116"/>
    </row>
    <row r="111" spans="1:6" s="112" customFormat="1" ht="19.5" customHeight="1" hidden="1">
      <c r="A111" s="260"/>
      <c r="B111" s="256"/>
      <c r="C111" s="114"/>
      <c r="D111" s="241" t="s">
        <v>298</v>
      </c>
      <c r="E111" s="116"/>
      <c r="F111" s="116"/>
    </row>
    <row r="112" spans="1:6" s="106" customFormat="1" ht="19.5" customHeight="1" hidden="1">
      <c r="A112" s="253"/>
      <c r="B112" s="250"/>
      <c r="C112" s="264"/>
      <c r="D112" s="248" t="s">
        <v>300</v>
      </c>
      <c r="E112" s="247"/>
      <c r="F112" s="247"/>
    </row>
    <row r="113" spans="1:6" s="112" customFormat="1" ht="17.25" customHeight="1" hidden="1">
      <c r="A113" s="260"/>
      <c r="B113" s="256"/>
      <c r="C113" s="114" t="s">
        <v>86</v>
      </c>
      <c r="D113" s="115" t="s">
        <v>87</v>
      </c>
      <c r="E113" s="116"/>
      <c r="F113" s="116"/>
    </row>
    <row r="114" spans="1:6" s="112" customFormat="1" ht="17.25" customHeight="1" hidden="1">
      <c r="A114" s="260"/>
      <c r="B114" s="256"/>
      <c r="C114" s="114" t="s">
        <v>170</v>
      </c>
      <c r="D114" s="115" t="s">
        <v>171</v>
      </c>
      <c r="E114" s="116"/>
      <c r="F114" s="116"/>
    </row>
    <row r="115" spans="1:6" s="112" customFormat="1" ht="25.5" hidden="1">
      <c r="A115" s="260"/>
      <c r="B115" s="256"/>
      <c r="C115" s="114" t="s">
        <v>172</v>
      </c>
      <c r="D115" s="123" t="s">
        <v>173</v>
      </c>
      <c r="E115" s="116"/>
      <c r="F115" s="116"/>
    </row>
    <row r="116" spans="1:6" s="112" customFormat="1" ht="25.5" hidden="1">
      <c r="A116" s="260"/>
      <c r="B116" s="256"/>
      <c r="C116" s="114" t="s">
        <v>174</v>
      </c>
      <c r="D116" s="123" t="s">
        <v>175</v>
      </c>
      <c r="E116" s="116"/>
      <c r="F116" s="116"/>
    </row>
    <row r="117" spans="1:6" s="112" customFormat="1" ht="25.5" hidden="1">
      <c r="A117" s="260"/>
      <c r="B117" s="256"/>
      <c r="C117" s="114" t="s">
        <v>142</v>
      </c>
      <c r="D117" s="123" t="s">
        <v>143</v>
      </c>
      <c r="E117" s="116"/>
      <c r="F117" s="116"/>
    </row>
    <row r="118" spans="1:6" s="112" customFormat="1" ht="16.5" customHeight="1" hidden="1">
      <c r="A118" s="260"/>
      <c r="B118" s="256"/>
      <c r="C118" s="114" t="s">
        <v>159</v>
      </c>
      <c r="D118" s="115" t="s">
        <v>160</v>
      </c>
      <c r="E118" s="116"/>
      <c r="F118" s="116"/>
    </row>
    <row r="119" spans="1:6" s="112" customFormat="1" ht="16.5" customHeight="1" hidden="1">
      <c r="A119" s="260"/>
      <c r="B119" s="256"/>
      <c r="C119" s="114" t="s">
        <v>127</v>
      </c>
      <c r="D119" s="115" t="s">
        <v>128</v>
      </c>
      <c r="E119" s="116"/>
      <c r="F119" s="116"/>
    </row>
    <row r="120" spans="1:6" s="112" customFormat="1" ht="14.25" customHeight="1" hidden="1">
      <c r="A120" s="260"/>
      <c r="B120" s="258"/>
      <c r="C120" s="168" t="s">
        <v>88</v>
      </c>
      <c r="D120" s="169" t="s">
        <v>89</v>
      </c>
      <c r="E120" s="170"/>
      <c r="F120" s="170"/>
    </row>
    <row r="121" spans="1:6" s="112" customFormat="1" ht="12" customHeight="1" hidden="1">
      <c r="A121" s="260"/>
      <c r="B121" s="137"/>
      <c r="C121" s="138"/>
      <c r="D121" s="139"/>
      <c r="E121" s="140"/>
      <c r="F121" s="140"/>
    </row>
    <row r="122" spans="1:6" s="96" customFormat="1" ht="7.5" customHeight="1" hidden="1">
      <c r="A122" s="261">
        <v>1</v>
      </c>
      <c r="B122" s="259">
        <v>2</v>
      </c>
      <c r="C122" s="141">
        <v>3</v>
      </c>
      <c r="D122" s="141">
        <v>4</v>
      </c>
      <c r="E122" s="141">
        <v>5</v>
      </c>
      <c r="F122" s="141">
        <v>6</v>
      </c>
    </row>
    <row r="123" spans="1:6" s="112" customFormat="1" ht="25.5" hidden="1">
      <c r="A123" s="260"/>
      <c r="B123" s="255"/>
      <c r="C123" s="109" t="s">
        <v>176</v>
      </c>
      <c r="D123" s="129" t="s">
        <v>177</v>
      </c>
      <c r="E123" s="111"/>
      <c r="F123" s="111"/>
    </row>
    <row r="124" spans="1:6" s="112" customFormat="1" ht="25.5" hidden="1">
      <c r="A124" s="260"/>
      <c r="B124" s="256"/>
      <c r="C124" s="114" t="s">
        <v>178</v>
      </c>
      <c r="D124" s="123" t="s">
        <v>179</v>
      </c>
      <c r="E124" s="116"/>
      <c r="F124" s="116"/>
    </row>
    <row r="125" spans="1:6" s="112" customFormat="1" ht="19.5" customHeight="1" hidden="1">
      <c r="A125" s="260"/>
      <c r="B125" s="256"/>
      <c r="C125" s="114" t="s">
        <v>97</v>
      </c>
      <c r="D125" s="115" t="s">
        <v>98</v>
      </c>
      <c r="E125" s="116"/>
      <c r="F125" s="116"/>
    </row>
    <row r="126" spans="1:6" s="112" customFormat="1" ht="25.5" hidden="1">
      <c r="A126" s="260"/>
      <c r="B126" s="256"/>
      <c r="C126" s="114" t="s">
        <v>180</v>
      </c>
      <c r="D126" s="123" t="s">
        <v>181</v>
      </c>
      <c r="E126" s="116"/>
      <c r="F126" s="116"/>
    </row>
    <row r="127" spans="1:6" s="112" customFormat="1" ht="17.25" customHeight="1" hidden="1">
      <c r="A127" s="260"/>
      <c r="B127" s="256"/>
      <c r="C127" s="114" t="s">
        <v>99</v>
      </c>
      <c r="D127" s="115" t="s">
        <v>98</v>
      </c>
      <c r="E127" s="116"/>
      <c r="F127" s="116"/>
    </row>
    <row r="128" spans="1:6" s="112" customFormat="1" ht="17.25" customHeight="1" hidden="1">
      <c r="A128" s="260"/>
      <c r="B128" s="256"/>
      <c r="C128" s="118" t="s">
        <v>182</v>
      </c>
      <c r="D128" s="115" t="s">
        <v>98</v>
      </c>
      <c r="E128" s="116"/>
      <c r="F128" s="116"/>
    </row>
    <row r="129" spans="1:6" s="106" customFormat="1" ht="22.5" customHeight="1" hidden="1">
      <c r="A129" s="253"/>
      <c r="B129" s="257">
        <v>75075</v>
      </c>
      <c r="C129" s="120"/>
      <c r="D129" s="120" t="s">
        <v>183</v>
      </c>
      <c r="E129" s="121"/>
      <c r="F129" s="121">
        <f>SUM(F130:F134)</f>
        <v>0</v>
      </c>
    </row>
    <row r="130" spans="1:6" s="112" customFormat="1" ht="17.25" customHeight="1" hidden="1">
      <c r="A130" s="260"/>
      <c r="B130" s="255"/>
      <c r="C130" s="109" t="s">
        <v>82</v>
      </c>
      <c r="D130" s="110" t="s">
        <v>83</v>
      </c>
      <c r="E130" s="111"/>
      <c r="F130" s="111"/>
    </row>
    <row r="131" spans="1:6" s="112" customFormat="1" ht="17.25" customHeight="1" hidden="1">
      <c r="A131" s="260"/>
      <c r="B131" s="256"/>
      <c r="C131" s="114" t="s">
        <v>84</v>
      </c>
      <c r="D131" s="115" t="s">
        <v>85</v>
      </c>
      <c r="E131" s="116"/>
      <c r="F131" s="116"/>
    </row>
    <row r="132" spans="1:6" s="112" customFormat="1" ht="17.25" customHeight="1" hidden="1">
      <c r="A132" s="260"/>
      <c r="B132" s="256"/>
      <c r="C132" s="114" t="s">
        <v>157</v>
      </c>
      <c r="D132" s="115" t="s">
        <v>158</v>
      </c>
      <c r="E132" s="116"/>
      <c r="F132" s="116"/>
    </row>
    <row r="133" spans="1:6" s="112" customFormat="1" ht="17.25" customHeight="1" hidden="1">
      <c r="A133" s="260"/>
      <c r="B133" s="256"/>
      <c r="C133" s="114" t="s">
        <v>86</v>
      </c>
      <c r="D133" s="115" t="s">
        <v>87</v>
      </c>
      <c r="E133" s="116"/>
      <c r="F133" s="116"/>
    </row>
    <row r="134" spans="1:6" s="112" customFormat="1" ht="17.25" customHeight="1" hidden="1">
      <c r="A134" s="260"/>
      <c r="B134" s="256"/>
      <c r="C134" s="118" t="s">
        <v>127</v>
      </c>
      <c r="D134" s="115" t="s">
        <v>128</v>
      </c>
      <c r="E134" s="116"/>
      <c r="F134" s="116"/>
    </row>
    <row r="135" spans="1:6" s="106" customFormat="1" ht="22.5" customHeight="1" hidden="1">
      <c r="A135" s="253"/>
      <c r="B135" s="120">
        <v>75095</v>
      </c>
      <c r="C135" s="120"/>
      <c r="D135" s="297" t="s">
        <v>110</v>
      </c>
      <c r="E135" s="298">
        <f>E136</f>
        <v>0</v>
      </c>
      <c r="F135" s="121">
        <f>SUM(F136:F140)</f>
        <v>0</v>
      </c>
    </row>
    <row r="136" spans="1:6" s="112" customFormat="1" ht="20.25" customHeight="1" hidden="1" thickBot="1">
      <c r="A136" s="260"/>
      <c r="B136" s="255"/>
      <c r="C136" s="109" t="s">
        <v>82</v>
      </c>
      <c r="D136" s="241" t="s">
        <v>315</v>
      </c>
      <c r="E136" s="111"/>
      <c r="F136" s="111"/>
    </row>
    <row r="137" spans="1:6" s="101" customFormat="1" ht="60" customHeight="1" hidden="1" thickBot="1">
      <c r="A137" s="144">
        <v>751</v>
      </c>
      <c r="B137" s="148"/>
      <c r="C137" s="99"/>
      <c r="D137" s="172" t="s">
        <v>184</v>
      </c>
      <c r="E137" s="100">
        <f>E138+E143</f>
        <v>0</v>
      </c>
      <c r="F137" s="100">
        <f>F138+F143</f>
        <v>0</v>
      </c>
    </row>
    <row r="138" spans="1:6" s="106" customFormat="1" ht="28.5" hidden="1">
      <c r="A138" s="154"/>
      <c r="B138" s="104">
        <v>75101</v>
      </c>
      <c r="C138" s="104"/>
      <c r="D138" s="173" t="s">
        <v>185</v>
      </c>
      <c r="E138" s="105">
        <f>E139</f>
        <v>0</v>
      </c>
      <c r="F138" s="105">
        <f>SUM(F140:F142)</f>
        <v>0</v>
      </c>
    </row>
    <row r="139" spans="1:6" s="112" customFormat="1" ht="51" hidden="1">
      <c r="A139" s="117"/>
      <c r="B139" s="164"/>
      <c r="C139" s="109" t="s">
        <v>150</v>
      </c>
      <c r="D139" s="156" t="s">
        <v>151</v>
      </c>
      <c r="E139" s="127"/>
      <c r="F139" s="111"/>
    </row>
    <row r="140" spans="1:6" s="112" customFormat="1" ht="17.25" customHeight="1" hidden="1">
      <c r="A140" s="107"/>
      <c r="B140" s="113"/>
      <c r="C140" s="114" t="s">
        <v>78</v>
      </c>
      <c r="D140" s="115" t="s">
        <v>79</v>
      </c>
      <c r="E140" s="116"/>
      <c r="F140" s="116"/>
    </row>
    <row r="141" spans="1:6" s="112" customFormat="1" ht="17.25" customHeight="1" hidden="1">
      <c r="A141" s="107"/>
      <c r="B141" s="113"/>
      <c r="C141" s="114" t="s">
        <v>80</v>
      </c>
      <c r="D141" s="115" t="s">
        <v>81</v>
      </c>
      <c r="E141" s="116"/>
      <c r="F141" s="116"/>
    </row>
    <row r="142" spans="1:6" s="112" customFormat="1" ht="17.25" customHeight="1" hidden="1">
      <c r="A142" s="107"/>
      <c r="B142" s="113"/>
      <c r="C142" s="118" t="s">
        <v>82</v>
      </c>
      <c r="D142" s="115" t="s">
        <v>83</v>
      </c>
      <c r="E142" s="116"/>
      <c r="F142" s="116"/>
    </row>
    <row r="143" spans="1:6" s="106" customFormat="1" ht="54" customHeight="1" hidden="1">
      <c r="A143" s="165"/>
      <c r="B143" s="120">
        <v>75109</v>
      </c>
      <c r="C143" s="120"/>
      <c r="D143" s="174" t="s">
        <v>186</v>
      </c>
      <c r="E143" s="121">
        <f>E144</f>
        <v>0</v>
      </c>
      <c r="F143" s="121">
        <f>SUM(F145:F151)</f>
        <v>0</v>
      </c>
    </row>
    <row r="144" spans="1:6" s="112" customFormat="1" ht="26.25" customHeight="1" hidden="1">
      <c r="A144" s="107"/>
      <c r="B144" s="166"/>
      <c r="C144" s="128"/>
      <c r="D144" s="234" t="s">
        <v>295</v>
      </c>
      <c r="E144" s="235"/>
      <c r="F144" s="111"/>
    </row>
    <row r="145" spans="1:6" s="112" customFormat="1" ht="17.25" customHeight="1" hidden="1">
      <c r="A145" s="107"/>
      <c r="B145" s="113"/>
      <c r="C145" s="114" t="s">
        <v>155</v>
      </c>
      <c r="D145" s="115" t="s">
        <v>156</v>
      </c>
      <c r="E145" s="116"/>
      <c r="F145" s="116"/>
    </row>
    <row r="146" spans="1:6" s="112" customFormat="1" ht="17.25" customHeight="1" hidden="1">
      <c r="A146" s="107"/>
      <c r="B146" s="113"/>
      <c r="C146" s="114" t="s">
        <v>78</v>
      </c>
      <c r="D146" s="115" t="s">
        <v>79</v>
      </c>
      <c r="E146" s="116"/>
      <c r="F146" s="116"/>
    </row>
    <row r="147" spans="1:6" s="112" customFormat="1" ht="17.25" customHeight="1" hidden="1">
      <c r="A147" s="107"/>
      <c r="B147" s="113"/>
      <c r="C147" s="114" t="s">
        <v>80</v>
      </c>
      <c r="D147" s="115" t="s">
        <v>81</v>
      </c>
      <c r="E147" s="116"/>
      <c r="F147" s="116"/>
    </row>
    <row r="148" spans="1:6" s="112" customFormat="1" ht="17.25" customHeight="1" hidden="1">
      <c r="A148" s="107"/>
      <c r="B148" s="113"/>
      <c r="C148" s="114" t="s">
        <v>82</v>
      </c>
      <c r="D148" s="115" t="s">
        <v>83</v>
      </c>
      <c r="E148" s="116"/>
      <c r="F148" s="116"/>
    </row>
    <row r="149" spans="1:6" s="112" customFormat="1" ht="17.25" customHeight="1" hidden="1">
      <c r="A149" s="107"/>
      <c r="B149" s="113"/>
      <c r="C149" s="114" t="s">
        <v>84</v>
      </c>
      <c r="D149" s="115" t="s">
        <v>85</v>
      </c>
      <c r="E149" s="116"/>
      <c r="F149" s="116"/>
    </row>
    <row r="150" spans="1:6" s="112" customFormat="1" ht="17.25" customHeight="1" hidden="1">
      <c r="A150" s="107"/>
      <c r="B150" s="113"/>
      <c r="C150" s="114" t="s">
        <v>123</v>
      </c>
      <c r="D150" s="115" t="s">
        <v>124</v>
      </c>
      <c r="E150" s="116"/>
      <c r="F150" s="116"/>
    </row>
    <row r="151" spans="1:6" s="112" customFormat="1" ht="17.25" customHeight="1" hidden="1" thickBot="1">
      <c r="A151" s="107"/>
      <c r="B151" s="113"/>
      <c r="C151" s="118" t="s">
        <v>86</v>
      </c>
      <c r="D151" s="115" t="s">
        <v>87</v>
      </c>
      <c r="E151" s="116"/>
      <c r="F151" s="116"/>
    </row>
    <row r="152" spans="1:6" s="101" customFormat="1" ht="23.25" customHeight="1" hidden="1" thickBot="1">
      <c r="A152" s="175">
        <v>752</v>
      </c>
      <c r="B152" s="148"/>
      <c r="C152" s="99"/>
      <c r="D152" s="172" t="s">
        <v>187</v>
      </c>
      <c r="E152" s="100">
        <f>E153</f>
        <v>0</v>
      </c>
      <c r="F152" s="100">
        <f>F153</f>
        <v>0</v>
      </c>
    </row>
    <row r="153" spans="1:6" s="106" customFormat="1" ht="23.25" customHeight="1" hidden="1">
      <c r="A153" s="147"/>
      <c r="B153" s="176">
        <v>75212</v>
      </c>
      <c r="C153" s="176"/>
      <c r="D153" s="177" t="s">
        <v>188</v>
      </c>
      <c r="E153" s="178">
        <f>SUM(E154:E158)-E156</f>
        <v>0</v>
      </c>
      <c r="F153" s="178">
        <f>SUM(F154:F158)-F156</f>
        <v>0</v>
      </c>
    </row>
    <row r="154" spans="1:6" s="112" customFormat="1" ht="51" hidden="1">
      <c r="A154" s="131"/>
      <c r="B154" s="179"/>
      <c r="C154" s="168" t="s">
        <v>150</v>
      </c>
      <c r="D154" s="180" t="s">
        <v>151</v>
      </c>
      <c r="E154" s="170"/>
      <c r="F154" s="170"/>
    </row>
    <row r="155" spans="1:6" s="112" customFormat="1" ht="12.75" customHeight="1" hidden="1">
      <c r="A155" s="136"/>
      <c r="B155" s="137"/>
      <c r="C155" s="138"/>
      <c r="D155" s="139"/>
      <c r="E155" s="140"/>
      <c r="F155" s="140"/>
    </row>
    <row r="156" spans="1:6" s="96" customFormat="1" ht="7.5" customHeight="1" hidden="1">
      <c r="A156" s="141">
        <v>1</v>
      </c>
      <c r="B156" s="141">
        <v>2</v>
      </c>
      <c r="C156" s="141">
        <v>3</v>
      </c>
      <c r="D156" s="141">
        <v>4</v>
      </c>
      <c r="E156" s="141">
        <v>5</v>
      </c>
      <c r="F156" s="141">
        <v>6</v>
      </c>
    </row>
    <row r="157" spans="1:6" s="112" customFormat="1" ht="38.25" hidden="1">
      <c r="A157" s="181"/>
      <c r="B157" s="182"/>
      <c r="C157" s="133" t="s">
        <v>130</v>
      </c>
      <c r="D157" s="134" t="s">
        <v>131</v>
      </c>
      <c r="E157" s="135"/>
      <c r="F157" s="135"/>
    </row>
    <row r="158" spans="1:6" s="112" customFormat="1" ht="16.5" customHeight="1" hidden="1" thickBot="1">
      <c r="A158" s="171"/>
      <c r="B158" s="183"/>
      <c r="C158" s="128" t="s">
        <v>86</v>
      </c>
      <c r="D158" s="129" t="s">
        <v>87</v>
      </c>
      <c r="E158" s="111"/>
      <c r="F158" s="111"/>
    </row>
    <row r="159" spans="1:6" s="101" customFormat="1" ht="30.75" hidden="1" thickBot="1">
      <c r="A159" s="175">
        <v>754</v>
      </c>
      <c r="B159" s="148"/>
      <c r="C159" s="99"/>
      <c r="D159" s="172" t="s">
        <v>189</v>
      </c>
      <c r="E159" s="100">
        <f>E162</f>
        <v>0</v>
      </c>
      <c r="F159" s="100">
        <f>F176+F160+F162+F182</f>
        <v>0</v>
      </c>
    </row>
    <row r="160" spans="1:6" s="106" customFormat="1" ht="21" customHeight="1" hidden="1">
      <c r="A160" s="147"/>
      <c r="B160" s="104">
        <v>75403</v>
      </c>
      <c r="C160" s="104"/>
      <c r="D160" s="173" t="s">
        <v>190</v>
      </c>
      <c r="E160" s="105">
        <f>E161</f>
        <v>0</v>
      </c>
      <c r="F160" s="105">
        <f>F161</f>
        <v>0</v>
      </c>
    </row>
    <row r="161" spans="1:6" s="112" customFormat="1" ht="21.75" customHeight="1" hidden="1">
      <c r="A161" s="107"/>
      <c r="B161" s="166"/>
      <c r="C161" s="128" t="s">
        <v>84</v>
      </c>
      <c r="D161" s="129" t="s">
        <v>85</v>
      </c>
      <c r="E161" s="111"/>
      <c r="F161" s="111"/>
    </row>
    <row r="162" spans="1:6" s="106" customFormat="1" ht="21" customHeight="1" hidden="1">
      <c r="A162" s="253"/>
      <c r="B162" s="272">
        <v>75412</v>
      </c>
      <c r="C162" s="257"/>
      <c r="D162" s="184" t="s">
        <v>191</v>
      </c>
      <c r="E162" s="121">
        <f>E163</f>
        <v>0</v>
      </c>
      <c r="F162" s="121">
        <f>SUM(F164:F175)</f>
        <v>0</v>
      </c>
    </row>
    <row r="163" spans="1:6" s="112" customFormat="1" ht="38.25" hidden="1">
      <c r="A163" s="260"/>
      <c r="B163" s="271"/>
      <c r="C163" s="267" t="s">
        <v>130</v>
      </c>
      <c r="D163" s="134" t="s">
        <v>131</v>
      </c>
      <c r="E163" s="135"/>
      <c r="F163" s="135"/>
    </row>
    <row r="164" spans="1:6" s="112" customFormat="1" ht="16.5" customHeight="1" hidden="1">
      <c r="A164" s="260"/>
      <c r="B164" s="137"/>
      <c r="C164" s="268" t="s">
        <v>155</v>
      </c>
      <c r="D164" s="110" t="s">
        <v>156</v>
      </c>
      <c r="E164" s="111"/>
      <c r="F164" s="111"/>
    </row>
    <row r="165" spans="1:6" s="112" customFormat="1" ht="16.5" customHeight="1" hidden="1">
      <c r="A165" s="260"/>
      <c r="B165" s="137"/>
      <c r="C165" s="269" t="s">
        <v>78</v>
      </c>
      <c r="D165" s="115" t="s">
        <v>79</v>
      </c>
      <c r="E165" s="116"/>
      <c r="F165" s="116"/>
    </row>
    <row r="166" spans="1:6" s="112" customFormat="1" ht="16.5" customHeight="1" hidden="1">
      <c r="A166" s="260"/>
      <c r="B166" s="137"/>
      <c r="C166" s="269" t="s">
        <v>82</v>
      </c>
      <c r="D166" s="115" t="s">
        <v>83</v>
      </c>
      <c r="E166" s="116"/>
      <c r="F166" s="116"/>
    </row>
    <row r="167" spans="1:6" s="112" customFormat="1" ht="16.5" customHeight="1" hidden="1">
      <c r="A167" s="260"/>
      <c r="B167" s="137"/>
      <c r="C167" s="269" t="s">
        <v>84</v>
      </c>
      <c r="D167" s="115" t="s">
        <v>85</v>
      </c>
      <c r="E167" s="116"/>
      <c r="F167" s="116"/>
    </row>
    <row r="168" spans="1:6" s="112" customFormat="1" ht="16.5" customHeight="1" hidden="1">
      <c r="A168" s="260"/>
      <c r="B168" s="137"/>
      <c r="C168" s="269" t="s">
        <v>157</v>
      </c>
      <c r="D168" s="115" t="s">
        <v>158</v>
      </c>
      <c r="E168" s="116"/>
      <c r="F168" s="116"/>
    </row>
    <row r="169" spans="1:6" s="112" customFormat="1" ht="16.5" customHeight="1" hidden="1">
      <c r="A169" s="260"/>
      <c r="B169" s="137"/>
      <c r="C169" s="269" t="s">
        <v>123</v>
      </c>
      <c r="D169" s="115" t="s">
        <v>124</v>
      </c>
      <c r="E169" s="116"/>
      <c r="F169" s="116"/>
    </row>
    <row r="170" spans="1:6" s="112" customFormat="1" ht="16.5" customHeight="1" hidden="1">
      <c r="A170" s="260"/>
      <c r="B170" s="137"/>
      <c r="C170" s="269" t="s">
        <v>132</v>
      </c>
      <c r="D170" s="115" t="s">
        <v>133</v>
      </c>
      <c r="E170" s="116"/>
      <c r="F170" s="116"/>
    </row>
    <row r="171" spans="1:6" s="112" customFormat="1" ht="16.5" customHeight="1" hidden="1">
      <c r="A171" s="260"/>
      <c r="B171" s="137"/>
      <c r="C171" s="269" t="s">
        <v>86</v>
      </c>
      <c r="D171" s="115" t="s">
        <v>87</v>
      </c>
      <c r="E171" s="116"/>
      <c r="F171" s="116"/>
    </row>
    <row r="172" spans="1:6" s="112" customFormat="1" ht="16.5" customHeight="1" hidden="1">
      <c r="A172" s="260"/>
      <c r="B172" s="137"/>
      <c r="C172" s="269" t="s">
        <v>159</v>
      </c>
      <c r="D172" s="115" t="s">
        <v>160</v>
      </c>
      <c r="E172" s="116"/>
      <c r="F172" s="116"/>
    </row>
    <row r="173" spans="1:6" s="112" customFormat="1" ht="16.5" customHeight="1" hidden="1">
      <c r="A173" s="260"/>
      <c r="B173" s="137"/>
      <c r="C173" s="269" t="s">
        <v>127</v>
      </c>
      <c r="D173" s="115" t="s">
        <v>128</v>
      </c>
      <c r="E173" s="116"/>
      <c r="F173" s="116"/>
    </row>
    <row r="174" spans="1:6" s="112" customFormat="1" ht="16.5" customHeight="1" hidden="1">
      <c r="A174" s="260"/>
      <c r="B174" s="137"/>
      <c r="C174" s="269" t="s">
        <v>97</v>
      </c>
      <c r="D174" s="241" t="s">
        <v>297</v>
      </c>
      <c r="E174" s="116"/>
      <c r="F174" s="116"/>
    </row>
    <row r="175" spans="1:6" s="112" customFormat="1" ht="15.75" customHeight="1" hidden="1">
      <c r="A175" s="260"/>
      <c r="B175" s="137"/>
      <c r="C175" s="270" t="s">
        <v>180</v>
      </c>
      <c r="D175" s="242" t="s">
        <v>40</v>
      </c>
      <c r="E175" s="116"/>
      <c r="F175" s="244"/>
    </row>
    <row r="176" spans="1:6" s="106" customFormat="1" ht="21" customHeight="1" hidden="1">
      <c r="A176" s="147"/>
      <c r="B176" s="149">
        <v>75414</v>
      </c>
      <c r="C176" s="120"/>
      <c r="D176" s="184" t="s">
        <v>192</v>
      </c>
      <c r="E176" s="121">
        <f>E177</f>
        <v>0</v>
      </c>
      <c r="F176" s="121">
        <f>SUM(F178:F181)</f>
        <v>0</v>
      </c>
    </row>
    <row r="177" spans="1:6" s="112" customFormat="1" ht="51" hidden="1">
      <c r="A177" s="117"/>
      <c r="B177" s="164"/>
      <c r="C177" s="109" t="s">
        <v>150</v>
      </c>
      <c r="D177" s="156" t="s">
        <v>151</v>
      </c>
      <c r="E177" s="127"/>
      <c r="F177" s="111"/>
    </row>
    <row r="178" spans="1:6" s="112" customFormat="1" ht="19.5" customHeight="1" hidden="1">
      <c r="A178" s="117"/>
      <c r="B178" s="125"/>
      <c r="C178" s="114" t="s">
        <v>84</v>
      </c>
      <c r="D178" s="126" t="s">
        <v>85</v>
      </c>
      <c r="E178" s="124"/>
      <c r="F178" s="116"/>
    </row>
    <row r="179" spans="1:6" s="112" customFormat="1" ht="19.5" customHeight="1" hidden="1">
      <c r="A179" s="117"/>
      <c r="B179" s="125"/>
      <c r="C179" s="114" t="s">
        <v>86</v>
      </c>
      <c r="D179" s="126" t="s">
        <v>87</v>
      </c>
      <c r="E179" s="124"/>
      <c r="F179" s="116"/>
    </row>
    <row r="180" spans="1:6" s="112" customFormat="1" ht="25.5" hidden="1">
      <c r="A180" s="117"/>
      <c r="B180" s="125"/>
      <c r="C180" s="114" t="s">
        <v>174</v>
      </c>
      <c r="D180" s="126" t="s">
        <v>175</v>
      </c>
      <c r="E180" s="124"/>
      <c r="F180" s="116"/>
    </row>
    <row r="181" spans="1:6" s="112" customFormat="1" ht="25.5" hidden="1">
      <c r="A181" s="117"/>
      <c r="B181" s="122"/>
      <c r="C181" s="118" t="s">
        <v>176</v>
      </c>
      <c r="D181" s="123" t="s">
        <v>177</v>
      </c>
      <c r="E181" s="116"/>
      <c r="F181" s="116"/>
    </row>
    <row r="182" spans="1:6" s="106" customFormat="1" ht="21" customHeight="1" hidden="1">
      <c r="A182" s="147"/>
      <c r="B182" s="120">
        <v>75495</v>
      </c>
      <c r="C182" s="120"/>
      <c r="D182" s="184" t="s">
        <v>110</v>
      </c>
      <c r="E182" s="121">
        <f>E183</f>
        <v>0</v>
      </c>
      <c r="F182" s="121">
        <f>F183</f>
        <v>0</v>
      </c>
    </row>
    <row r="183" spans="1:6" s="112" customFormat="1" ht="19.5" customHeight="1" hidden="1" thickBot="1">
      <c r="A183" s="107"/>
      <c r="B183" s="166"/>
      <c r="C183" s="128" t="s">
        <v>84</v>
      </c>
      <c r="D183" s="129" t="s">
        <v>85</v>
      </c>
      <c r="E183" s="111"/>
      <c r="F183" s="111"/>
    </row>
    <row r="184" spans="1:6" s="101" customFormat="1" ht="75.75" hidden="1" thickBot="1">
      <c r="A184" s="99">
        <v>756</v>
      </c>
      <c r="B184" s="99"/>
      <c r="C184" s="99"/>
      <c r="D184" s="172" t="s">
        <v>193</v>
      </c>
      <c r="E184" s="100">
        <f>E185+E187+E197+E208+E211</f>
        <v>0</v>
      </c>
      <c r="F184" s="100">
        <f>F185+F187+F197+F208+F211+F214</f>
        <v>0</v>
      </c>
    </row>
    <row r="185" spans="1:6" s="106" customFormat="1" ht="28.5" hidden="1">
      <c r="A185" s="147"/>
      <c r="B185" s="149">
        <v>75601</v>
      </c>
      <c r="C185" s="149"/>
      <c r="D185" s="186" t="s">
        <v>194</v>
      </c>
      <c r="E185" s="150">
        <f>E186</f>
        <v>0</v>
      </c>
      <c r="F185" s="150">
        <f>F186</f>
        <v>0</v>
      </c>
    </row>
    <row r="186" spans="1:6" s="112" customFormat="1" ht="25.5" hidden="1">
      <c r="A186" s="107"/>
      <c r="B186" s="166"/>
      <c r="C186" s="128" t="s">
        <v>195</v>
      </c>
      <c r="D186" s="129" t="s">
        <v>196</v>
      </c>
      <c r="E186" s="111"/>
      <c r="F186" s="111"/>
    </row>
    <row r="187" spans="1:6" s="106" customFormat="1" ht="42.75" customHeight="1" hidden="1">
      <c r="A187" s="185"/>
      <c r="B187" s="120">
        <v>75615</v>
      </c>
      <c r="C187" s="119"/>
      <c r="D187" s="184" t="s">
        <v>197</v>
      </c>
      <c r="E187" s="121">
        <f>SUM(E188:E196)-E191</f>
        <v>0</v>
      </c>
      <c r="F187" s="121">
        <f>SUM(F188:F196)-F191</f>
        <v>0</v>
      </c>
    </row>
    <row r="188" spans="1:6" s="112" customFormat="1" ht="17.25" customHeight="1" hidden="1">
      <c r="A188" s="107"/>
      <c r="B188" s="166"/>
      <c r="C188" s="109" t="s">
        <v>198</v>
      </c>
      <c r="D188" s="110" t="s">
        <v>199</v>
      </c>
      <c r="E188" s="111"/>
      <c r="F188" s="111"/>
    </row>
    <row r="189" spans="1:6" s="112" customFormat="1" ht="17.25" customHeight="1" hidden="1">
      <c r="A189" s="131"/>
      <c r="B189" s="179"/>
      <c r="C189" s="168" t="s">
        <v>200</v>
      </c>
      <c r="D189" s="169" t="s">
        <v>201</v>
      </c>
      <c r="E189" s="170"/>
      <c r="F189" s="170"/>
    </row>
    <row r="190" spans="1:6" s="112" customFormat="1" ht="8.25" customHeight="1" hidden="1">
      <c r="A190" s="136"/>
      <c r="B190" s="137"/>
      <c r="C190" s="138"/>
      <c r="D190" s="139"/>
      <c r="E190" s="140"/>
      <c r="F190" s="140"/>
    </row>
    <row r="191" spans="1:6" s="96" customFormat="1" ht="7.5" customHeight="1" hidden="1">
      <c r="A191" s="141">
        <v>1</v>
      </c>
      <c r="B191" s="141">
        <v>2</v>
      </c>
      <c r="C191" s="141">
        <v>3</v>
      </c>
      <c r="D191" s="141">
        <v>4</v>
      </c>
      <c r="E191" s="141">
        <v>5</v>
      </c>
      <c r="F191" s="141">
        <v>6</v>
      </c>
    </row>
    <row r="192" spans="1:6" s="112" customFormat="1" ht="17.25" customHeight="1" hidden="1">
      <c r="A192" s="107"/>
      <c r="B192" s="122"/>
      <c r="C192" s="114" t="s">
        <v>202</v>
      </c>
      <c r="D192" s="115" t="s">
        <v>203</v>
      </c>
      <c r="E192" s="116"/>
      <c r="F192" s="116"/>
    </row>
    <row r="193" spans="1:6" s="112" customFormat="1" ht="17.25" customHeight="1" hidden="1">
      <c r="A193" s="117"/>
      <c r="B193" s="125"/>
      <c r="C193" s="114" t="s">
        <v>204</v>
      </c>
      <c r="D193" s="160" t="s">
        <v>205</v>
      </c>
      <c r="E193" s="116"/>
      <c r="F193" s="116"/>
    </row>
    <row r="194" spans="1:6" s="112" customFormat="1" ht="17.25" customHeight="1" hidden="1">
      <c r="A194" s="117"/>
      <c r="B194" s="125"/>
      <c r="C194" s="114" t="s">
        <v>206</v>
      </c>
      <c r="D194" s="160" t="s">
        <v>207</v>
      </c>
      <c r="E194" s="124"/>
      <c r="F194" s="124"/>
    </row>
    <row r="195" spans="1:6" s="112" customFormat="1" ht="17.25" customHeight="1" hidden="1">
      <c r="A195" s="157"/>
      <c r="B195" s="164"/>
      <c r="C195" s="109" t="s">
        <v>138</v>
      </c>
      <c r="D195" s="158" t="s">
        <v>139</v>
      </c>
      <c r="E195" s="111"/>
      <c r="F195" s="111"/>
    </row>
    <row r="196" spans="1:6" s="112" customFormat="1" ht="25.5" hidden="1">
      <c r="A196" s="107"/>
      <c r="B196" s="122"/>
      <c r="C196" s="118" t="s">
        <v>208</v>
      </c>
      <c r="D196" s="123" t="s">
        <v>209</v>
      </c>
      <c r="E196" s="116"/>
      <c r="F196" s="116"/>
    </row>
    <row r="197" spans="1:6" s="106" customFormat="1" ht="60" customHeight="1" hidden="1">
      <c r="A197" s="165"/>
      <c r="B197" s="120">
        <v>75616</v>
      </c>
      <c r="C197" s="119"/>
      <c r="D197" s="184" t="s">
        <v>210</v>
      </c>
      <c r="E197" s="121">
        <f>SUM(E198:E207)</f>
        <v>0</v>
      </c>
      <c r="F197" s="121">
        <f>SUM(F198:F207)</f>
        <v>0</v>
      </c>
    </row>
    <row r="198" spans="1:6" s="112" customFormat="1" ht="16.5" customHeight="1" hidden="1">
      <c r="A198" s="117"/>
      <c r="B198" s="164"/>
      <c r="C198" s="109" t="s">
        <v>198</v>
      </c>
      <c r="D198" s="110" t="s">
        <v>199</v>
      </c>
      <c r="E198" s="111"/>
      <c r="F198" s="111"/>
    </row>
    <row r="199" spans="1:6" s="112" customFormat="1" ht="16.5" customHeight="1" hidden="1">
      <c r="A199" s="107"/>
      <c r="B199" s="122"/>
      <c r="C199" s="114" t="s">
        <v>200</v>
      </c>
      <c r="D199" s="160" t="s">
        <v>201</v>
      </c>
      <c r="E199" s="116"/>
      <c r="F199" s="116"/>
    </row>
    <row r="200" spans="1:6" s="112" customFormat="1" ht="16.5" customHeight="1" hidden="1">
      <c r="A200" s="117"/>
      <c r="B200" s="125"/>
      <c r="C200" s="114" t="s">
        <v>202</v>
      </c>
      <c r="D200" s="115" t="s">
        <v>203</v>
      </c>
      <c r="E200" s="116"/>
      <c r="F200" s="116"/>
    </row>
    <row r="201" spans="1:6" s="112" customFormat="1" ht="16.5" customHeight="1" hidden="1">
      <c r="A201" s="117"/>
      <c r="B201" s="125"/>
      <c r="C201" s="114" t="s">
        <v>204</v>
      </c>
      <c r="D201" s="160" t="s">
        <v>205</v>
      </c>
      <c r="E201" s="116"/>
      <c r="F201" s="116"/>
    </row>
    <row r="202" spans="1:6" s="112" customFormat="1" ht="16.5" customHeight="1" hidden="1">
      <c r="A202" s="117"/>
      <c r="B202" s="125"/>
      <c r="C202" s="114" t="s">
        <v>211</v>
      </c>
      <c r="D202" s="160" t="s">
        <v>212</v>
      </c>
      <c r="E202" s="116"/>
      <c r="F202" s="116"/>
    </row>
    <row r="203" spans="1:6" s="112" customFormat="1" ht="16.5" customHeight="1" hidden="1">
      <c r="A203" s="117"/>
      <c r="B203" s="125"/>
      <c r="C203" s="114" t="s">
        <v>213</v>
      </c>
      <c r="D203" s="160" t="s">
        <v>214</v>
      </c>
      <c r="E203" s="116"/>
      <c r="F203" s="116"/>
    </row>
    <row r="204" spans="1:6" s="112" customFormat="1" ht="25.5" hidden="1">
      <c r="A204" s="157"/>
      <c r="B204" s="164"/>
      <c r="C204" s="109" t="s">
        <v>215</v>
      </c>
      <c r="D204" s="156" t="s">
        <v>216</v>
      </c>
      <c r="E204" s="116"/>
      <c r="F204" s="116"/>
    </row>
    <row r="205" spans="1:6" s="112" customFormat="1" ht="15.75" customHeight="1" hidden="1">
      <c r="A205" s="117"/>
      <c r="B205" s="125"/>
      <c r="C205" s="114" t="s">
        <v>206</v>
      </c>
      <c r="D205" s="160" t="s">
        <v>207</v>
      </c>
      <c r="E205" s="116"/>
      <c r="F205" s="116"/>
    </row>
    <row r="206" spans="1:6" s="112" customFormat="1" ht="15.75" customHeight="1" hidden="1">
      <c r="A206" s="117"/>
      <c r="B206" s="125"/>
      <c r="C206" s="114" t="s">
        <v>138</v>
      </c>
      <c r="D206" s="160" t="s">
        <v>139</v>
      </c>
      <c r="E206" s="116"/>
      <c r="F206" s="116"/>
    </row>
    <row r="207" spans="1:6" s="112" customFormat="1" ht="25.5" hidden="1">
      <c r="A207" s="117"/>
      <c r="B207" s="122"/>
      <c r="C207" s="118" t="s">
        <v>208</v>
      </c>
      <c r="D207" s="123" t="s">
        <v>209</v>
      </c>
      <c r="E207" s="116"/>
      <c r="F207" s="116"/>
    </row>
    <row r="208" spans="1:6" s="106" customFormat="1" ht="42.75" hidden="1">
      <c r="A208" s="185"/>
      <c r="B208" s="120">
        <v>75618</v>
      </c>
      <c r="C208" s="119"/>
      <c r="D208" s="184" t="s">
        <v>217</v>
      </c>
      <c r="E208" s="121">
        <f>SUM(E209:E210)</f>
        <v>0</v>
      </c>
      <c r="F208" s="121">
        <f>SUM(F209:F210)</f>
        <v>0</v>
      </c>
    </row>
    <row r="209" spans="1:6" s="112" customFormat="1" ht="15" customHeight="1" hidden="1">
      <c r="A209" s="107"/>
      <c r="B209" s="166"/>
      <c r="C209" s="109" t="s">
        <v>218</v>
      </c>
      <c r="D209" s="110" t="s">
        <v>214</v>
      </c>
      <c r="E209" s="111"/>
      <c r="F209" s="111"/>
    </row>
    <row r="210" spans="1:6" s="112" customFormat="1" ht="25.5" hidden="1">
      <c r="A210" s="117"/>
      <c r="B210" s="122"/>
      <c r="C210" s="118" t="s">
        <v>219</v>
      </c>
      <c r="D210" s="123" t="s">
        <v>220</v>
      </c>
      <c r="E210" s="116"/>
      <c r="F210" s="116"/>
    </row>
    <row r="211" spans="1:6" s="106" customFormat="1" ht="28.5" hidden="1">
      <c r="A211" s="154"/>
      <c r="B211" s="120">
        <v>75621</v>
      </c>
      <c r="C211" s="119"/>
      <c r="D211" s="184" t="s">
        <v>221</v>
      </c>
      <c r="E211" s="121">
        <f>SUM(E212:E213)</f>
        <v>0</v>
      </c>
      <c r="F211" s="121">
        <f>SUM(F212:F213)</f>
        <v>0</v>
      </c>
    </row>
    <row r="212" spans="1:6" s="112" customFormat="1" ht="19.5" customHeight="1" hidden="1">
      <c r="A212" s="117"/>
      <c r="B212" s="164"/>
      <c r="C212" s="109" t="s">
        <v>222</v>
      </c>
      <c r="D212" s="158" t="s">
        <v>223</v>
      </c>
      <c r="E212" s="127"/>
      <c r="F212" s="111"/>
    </row>
    <row r="213" spans="1:6" s="112" customFormat="1" ht="19.5" customHeight="1" hidden="1">
      <c r="A213" s="117"/>
      <c r="B213" s="122"/>
      <c r="C213" s="118" t="s">
        <v>224</v>
      </c>
      <c r="D213" s="115" t="s">
        <v>225</v>
      </c>
      <c r="E213" s="116"/>
      <c r="F213" s="116"/>
    </row>
    <row r="214" spans="1:6" s="106" customFormat="1" ht="28.5" hidden="1">
      <c r="A214" s="154"/>
      <c r="B214" s="120">
        <v>75647</v>
      </c>
      <c r="C214" s="119"/>
      <c r="D214" s="184" t="s">
        <v>226</v>
      </c>
      <c r="E214" s="121">
        <f>SUM(E215:E220)</f>
        <v>0</v>
      </c>
      <c r="F214" s="121">
        <f>SUM(F215:F220)</f>
        <v>0</v>
      </c>
    </row>
    <row r="215" spans="1:6" s="112" customFormat="1" ht="17.25" customHeight="1" hidden="1">
      <c r="A215" s="117"/>
      <c r="B215" s="164"/>
      <c r="C215" s="109" t="s">
        <v>227</v>
      </c>
      <c r="D215" s="158" t="s">
        <v>228</v>
      </c>
      <c r="E215" s="127"/>
      <c r="F215" s="111"/>
    </row>
    <row r="216" spans="1:6" s="112" customFormat="1" ht="17.25" customHeight="1" hidden="1">
      <c r="A216" s="117"/>
      <c r="B216" s="125"/>
      <c r="C216" s="114" t="s">
        <v>78</v>
      </c>
      <c r="D216" s="160" t="s">
        <v>229</v>
      </c>
      <c r="E216" s="124"/>
      <c r="F216" s="116"/>
    </row>
    <row r="217" spans="1:6" s="112" customFormat="1" ht="17.25" customHeight="1" hidden="1">
      <c r="A217" s="117"/>
      <c r="B217" s="125"/>
      <c r="C217" s="114" t="s">
        <v>80</v>
      </c>
      <c r="D217" s="160" t="s">
        <v>81</v>
      </c>
      <c r="E217" s="124"/>
      <c r="F217" s="116"/>
    </row>
    <row r="218" spans="1:6" s="112" customFormat="1" ht="17.25" customHeight="1" hidden="1">
      <c r="A218" s="117"/>
      <c r="B218" s="125"/>
      <c r="C218" s="114" t="s">
        <v>82</v>
      </c>
      <c r="D218" s="160" t="s">
        <v>83</v>
      </c>
      <c r="E218" s="124"/>
      <c r="F218" s="116"/>
    </row>
    <row r="219" spans="1:6" s="112" customFormat="1" ht="17.25" customHeight="1" hidden="1">
      <c r="A219" s="117"/>
      <c r="B219" s="125"/>
      <c r="C219" s="114" t="s">
        <v>84</v>
      </c>
      <c r="D219" s="160" t="s">
        <v>85</v>
      </c>
      <c r="E219" s="124"/>
      <c r="F219" s="116"/>
    </row>
    <row r="220" spans="1:6" s="112" customFormat="1" ht="17.25" customHeight="1" hidden="1" thickBot="1">
      <c r="A220" s="107"/>
      <c r="B220" s="122"/>
      <c r="C220" s="118" t="s">
        <v>86</v>
      </c>
      <c r="D220" s="115" t="s">
        <v>87</v>
      </c>
      <c r="E220" s="116"/>
      <c r="F220" s="116"/>
    </row>
    <row r="221" spans="1:6" s="112" customFormat="1" ht="19.5" customHeight="1" hidden="1" thickBot="1">
      <c r="A221" s="148">
        <v>757</v>
      </c>
      <c r="B221" s="187"/>
      <c r="C221" s="188"/>
      <c r="D221" s="99" t="s">
        <v>230</v>
      </c>
      <c r="E221" s="100">
        <f>E222</f>
        <v>0</v>
      </c>
      <c r="F221" s="100">
        <f>F222</f>
        <v>0</v>
      </c>
    </row>
    <row r="222" spans="1:6" s="112" customFormat="1" ht="30.75" customHeight="1" hidden="1">
      <c r="A222" s="171"/>
      <c r="B222" s="104">
        <v>75702</v>
      </c>
      <c r="C222" s="189"/>
      <c r="D222" s="190" t="s">
        <v>231</v>
      </c>
      <c r="E222" s="191">
        <f>E224</f>
        <v>0</v>
      </c>
      <c r="F222" s="191">
        <f>SUM(F223:F224)</f>
        <v>0</v>
      </c>
    </row>
    <row r="223" spans="1:6" s="112" customFormat="1" ht="20.25" customHeight="1" hidden="1">
      <c r="A223" s="107"/>
      <c r="B223" s="183"/>
      <c r="C223" s="192" t="s">
        <v>86</v>
      </c>
      <c r="D223" s="193" t="s">
        <v>87</v>
      </c>
      <c r="E223" s="111"/>
      <c r="F223" s="111"/>
    </row>
    <row r="224" spans="1:6" s="112" customFormat="1" ht="42.75" hidden="1">
      <c r="A224" s="131"/>
      <c r="B224" s="194"/>
      <c r="C224" s="195" t="s">
        <v>232</v>
      </c>
      <c r="D224" s="196" t="s">
        <v>233</v>
      </c>
      <c r="E224" s="170"/>
      <c r="F224" s="170"/>
    </row>
    <row r="225" spans="1:6" s="112" customFormat="1" ht="15" customHeight="1" hidden="1">
      <c r="A225" s="136"/>
      <c r="B225" s="137"/>
      <c r="C225" s="138"/>
      <c r="D225" s="139"/>
      <c r="E225" s="140"/>
      <c r="F225" s="140"/>
    </row>
    <row r="226" spans="1:6" s="96" customFormat="1" ht="7.5" customHeight="1" hidden="1" thickBot="1">
      <c r="A226" s="163">
        <v>1</v>
      </c>
      <c r="B226" s="163">
        <v>2</v>
      </c>
      <c r="C226" s="163">
        <v>3</v>
      </c>
      <c r="D226" s="163">
        <v>4</v>
      </c>
      <c r="E226" s="163">
        <v>5</v>
      </c>
      <c r="F226" s="163">
        <v>6</v>
      </c>
    </row>
    <row r="227" spans="1:6" s="112" customFormat="1" ht="21.75" customHeight="1" hidden="1" thickBot="1">
      <c r="A227" s="354">
        <v>758</v>
      </c>
      <c r="B227" s="187"/>
      <c r="C227" s="188"/>
      <c r="D227" s="99" t="s">
        <v>234</v>
      </c>
      <c r="E227" s="100">
        <f>E228</f>
        <v>0</v>
      </c>
      <c r="F227" s="263">
        <f>F228</f>
        <v>0</v>
      </c>
    </row>
    <row r="228" spans="1:6" s="112" customFormat="1" ht="21" customHeight="1" hidden="1">
      <c r="A228" s="260"/>
      <c r="B228" s="149">
        <v>75818</v>
      </c>
      <c r="C228" s="267"/>
      <c r="D228" s="186" t="s">
        <v>240</v>
      </c>
      <c r="E228" s="135">
        <f>E229</f>
        <v>0</v>
      </c>
      <c r="F228" s="135">
        <f>F229</f>
        <v>0</v>
      </c>
    </row>
    <row r="229" spans="1:6" s="112" customFormat="1" ht="20.25" customHeight="1" hidden="1" thickBot="1">
      <c r="A229" s="260"/>
      <c r="B229" s="271"/>
      <c r="C229" s="362" t="s">
        <v>241</v>
      </c>
      <c r="D229" s="193" t="s">
        <v>242</v>
      </c>
      <c r="E229" s="111"/>
      <c r="F229" s="111"/>
    </row>
    <row r="230" spans="1:6" s="112" customFormat="1" ht="29.25" hidden="1" thickBot="1">
      <c r="A230" s="171"/>
      <c r="B230" s="149">
        <v>75831</v>
      </c>
      <c r="C230" s="198"/>
      <c r="D230" s="184" t="s">
        <v>243</v>
      </c>
      <c r="E230" s="199">
        <f>E231</f>
        <v>0</v>
      </c>
      <c r="F230" s="199">
        <f>F231</f>
        <v>0</v>
      </c>
    </row>
    <row r="231" spans="1:6" s="112" customFormat="1" ht="20.25" customHeight="1" hidden="1" thickBot="1">
      <c r="A231" s="107"/>
      <c r="B231" s="166"/>
      <c r="C231" s="197" t="s">
        <v>236</v>
      </c>
      <c r="D231" s="193" t="s">
        <v>237</v>
      </c>
      <c r="E231" s="111"/>
      <c r="F231" s="111"/>
    </row>
    <row r="232" spans="1:6" s="101" customFormat="1" ht="24.75" customHeight="1" thickBot="1">
      <c r="A232" s="262">
        <v>801</v>
      </c>
      <c r="B232" s="345" t="s">
        <v>244</v>
      </c>
      <c r="C232" s="346"/>
      <c r="D232" s="344"/>
      <c r="E232" s="100">
        <f>E233+E258+E280+E287+E309+E327</f>
        <v>4450</v>
      </c>
      <c r="F232" s="263">
        <f>F233+F258+F280+F287+F327</f>
        <v>4450</v>
      </c>
    </row>
    <row r="233" spans="1:6" s="106" customFormat="1" ht="24.75" customHeight="1">
      <c r="A233" s="253"/>
      <c r="B233" s="104">
        <v>80101</v>
      </c>
      <c r="C233" s="378" t="s">
        <v>245</v>
      </c>
      <c r="D233" s="379"/>
      <c r="E233" s="150">
        <f>E239+E243</f>
        <v>1920</v>
      </c>
      <c r="F233" s="150">
        <f>SUM(F238:F257)</f>
        <v>4450</v>
      </c>
    </row>
    <row r="234" spans="1:6" s="106" customFormat="1" ht="19.5" customHeight="1" hidden="1">
      <c r="A234" s="253"/>
      <c r="B234" s="250"/>
      <c r="C234" s="254"/>
      <c r="D234" s="246" t="s">
        <v>298</v>
      </c>
      <c r="E234" s="178"/>
      <c r="F234" s="178"/>
    </row>
    <row r="235" spans="1:6" s="106" customFormat="1" ht="19.5" customHeight="1" hidden="1">
      <c r="A235" s="253"/>
      <c r="B235" s="250"/>
      <c r="C235" s="264"/>
      <c r="D235" s="248" t="s">
        <v>300</v>
      </c>
      <c r="E235" s="247"/>
      <c r="F235" s="247"/>
    </row>
    <row r="236" spans="1:6" s="106" customFormat="1" ht="13.5" customHeight="1">
      <c r="A236" s="253"/>
      <c r="B236" s="250"/>
      <c r="C236" s="251"/>
      <c r="D236" s="384" t="s">
        <v>369</v>
      </c>
      <c r="E236" s="384"/>
      <c r="F236" s="385"/>
    </row>
    <row r="237" spans="1:6" s="106" customFormat="1" ht="19.5" customHeight="1" hidden="1">
      <c r="A237" s="253"/>
      <c r="B237" s="250"/>
      <c r="C237" s="251"/>
      <c r="D237" s="252" t="s">
        <v>302</v>
      </c>
      <c r="E237" s="245"/>
      <c r="F237" s="245"/>
    </row>
    <row r="238" spans="1:6" s="112" customFormat="1" ht="16.5" customHeight="1" hidden="1">
      <c r="A238" s="260"/>
      <c r="B238" s="255"/>
      <c r="C238" s="265" t="s">
        <v>164</v>
      </c>
      <c r="D238" s="129" t="s">
        <v>165</v>
      </c>
      <c r="E238" s="111"/>
      <c r="F238" s="111"/>
    </row>
    <row r="239" spans="1:6" s="112" customFormat="1" ht="19.5" customHeight="1">
      <c r="A239" s="260"/>
      <c r="B239" s="255"/>
      <c r="C239" s="198" t="s">
        <v>74</v>
      </c>
      <c r="D239" s="353" t="s">
        <v>75</v>
      </c>
      <c r="E239" s="446"/>
      <c r="F239" s="446">
        <v>4450</v>
      </c>
    </row>
    <row r="240" spans="1:6" s="112" customFormat="1" ht="16.5" customHeight="1" hidden="1">
      <c r="A240" s="260"/>
      <c r="B240" s="255"/>
      <c r="C240" s="268" t="s">
        <v>76</v>
      </c>
      <c r="D240" s="110" t="s">
        <v>77</v>
      </c>
      <c r="E240" s="449"/>
      <c r="F240" s="449"/>
    </row>
    <row r="241" spans="1:6" s="112" customFormat="1" ht="16.5" customHeight="1" hidden="1">
      <c r="A241" s="260"/>
      <c r="B241" s="255"/>
      <c r="C241" s="269" t="s">
        <v>78</v>
      </c>
      <c r="D241" s="115" t="s">
        <v>79</v>
      </c>
      <c r="E241" s="244"/>
      <c r="F241" s="244"/>
    </row>
    <row r="242" spans="1:6" s="112" customFormat="1" ht="16.5" customHeight="1" hidden="1">
      <c r="A242" s="260"/>
      <c r="B242" s="255"/>
      <c r="C242" s="270" t="s">
        <v>80</v>
      </c>
      <c r="D242" s="115" t="s">
        <v>81</v>
      </c>
      <c r="E242" s="244"/>
      <c r="F242" s="244"/>
    </row>
    <row r="243" spans="1:7" s="112" customFormat="1" ht="20.25" customHeight="1">
      <c r="A243" s="260"/>
      <c r="B243" s="255"/>
      <c r="C243" s="198" t="s">
        <v>82</v>
      </c>
      <c r="D243" s="353" t="s">
        <v>83</v>
      </c>
      <c r="E243" s="446">
        <v>1920</v>
      </c>
      <c r="F243" s="446"/>
      <c r="G243" s="200"/>
    </row>
    <row r="244" spans="1:6" s="112" customFormat="1" ht="16.5" customHeight="1" hidden="1">
      <c r="A244" s="260"/>
      <c r="B244" s="255"/>
      <c r="C244" s="268" t="s">
        <v>84</v>
      </c>
      <c r="D244" s="110" t="s">
        <v>85</v>
      </c>
      <c r="E244" s="111"/>
      <c r="F244" s="111"/>
    </row>
    <row r="245" spans="1:6" s="112" customFormat="1" ht="20.25" customHeight="1" hidden="1">
      <c r="A245" s="260"/>
      <c r="B245" s="255"/>
      <c r="C245" s="269" t="s">
        <v>246</v>
      </c>
      <c r="D245" s="123" t="s">
        <v>247</v>
      </c>
      <c r="E245" s="116"/>
      <c r="F245" s="116"/>
    </row>
    <row r="246" spans="1:6" s="112" customFormat="1" ht="16.5" customHeight="1" hidden="1">
      <c r="A246" s="260"/>
      <c r="B246" s="255"/>
      <c r="C246" s="269" t="s">
        <v>123</v>
      </c>
      <c r="D246" s="115" t="s">
        <v>124</v>
      </c>
      <c r="E246" s="116"/>
      <c r="F246" s="116"/>
    </row>
    <row r="247" spans="1:6" s="112" customFormat="1" ht="16.5" customHeight="1" hidden="1">
      <c r="A247" s="260"/>
      <c r="B247" s="255"/>
      <c r="C247" s="269" t="s">
        <v>132</v>
      </c>
      <c r="D247" s="115" t="s">
        <v>133</v>
      </c>
      <c r="E247" s="116"/>
      <c r="F247" s="116"/>
    </row>
    <row r="248" spans="1:6" s="112" customFormat="1" ht="16.5" customHeight="1" hidden="1">
      <c r="A248" s="260"/>
      <c r="B248" s="255"/>
      <c r="C248" s="269" t="s">
        <v>168</v>
      </c>
      <c r="D248" s="115" t="s">
        <v>169</v>
      </c>
      <c r="E248" s="116"/>
      <c r="F248" s="116"/>
    </row>
    <row r="249" spans="1:6" s="112" customFormat="1" ht="16.5" customHeight="1" hidden="1">
      <c r="A249" s="260"/>
      <c r="B249" s="255"/>
      <c r="C249" s="269" t="s">
        <v>86</v>
      </c>
      <c r="D249" s="115" t="s">
        <v>87</v>
      </c>
      <c r="E249" s="116"/>
      <c r="F249" s="116"/>
    </row>
    <row r="250" spans="1:6" s="112" customFormat="1" ht="16.5" customHeight="1" hidden="1">
      <c r="A250" s="260"/>
      <c r="B250" s="255"/>
      <c r="C250" s="269" t="s">
        <v>170</v>
      </c>
      <c r="D250" s="115" t="s">
        <v>171</v>
      </c>
      <c r="E250" s="116"/>
      <c r="F250" s="116"/>
    </row>
    <row r="251" spans="1:6" s="112" customFormat="1" ht="25.5" hidden="1">
      <c r="A251" s="260"/>
      <c r="B251" s="255"/>
      <c r="C251" s="269" t="s">
        <v>174</v>
      </c>
      <c r="D251" s="123" t="s">
        <v>175</v>
      </c>
      <c r="E251" s="116"/>
      <c r="F251" s="116"/>
    </row>
    <row r="252" spans="1:6" s="112" customFormat="1" ht="16.5" customHeight="1" hidden="1">
      <c r="A252" s="260"/>
      <c r="B252" s="255"/>
      <c r="C252" s="269" t="s">
        <v>159</v>
      </c>
      <c r="D252" s="115" t="s">
        <v>160</v>
      </c>
      <c r="E252" s="116"/>
      <c r="F252" s="116"/>
    </row>
    <row r="253" spans="1:6" s="112" customFormat="1" ht="16.5" customHeight="1" hidden="1">
      <c r="A253" s="260"/>
      <c r="B253" s="255"/>
      <c r="C253" s="269" t="s">
        <v>127</v>
      </c>
      <c r="D253" s="115" t="s">
        <v>128</v>
      </c>
      <c r="E253" s="116"/>
      <c r="F253" s="116"/>
    </row>
    <row r="254" spans="1:6" s="112" customFormat="1" ht="16.5" customHeight="1" hidden="1">
      <c r="A254" s="260"/>
      <c r="B254" s="255"/>
      <c r="C254" s="269" t="s">
        <v>88</v>
      </c>
      <c r="D254" s="115" t="s">
        <v>89</v>
      </c>
      <c r="E254" s="116"/>
      <c r="F254" s="116"/>
    </row>
    <row r="255" spans="1:6" s="112" customFormat="1" ht="25.5" hidden="1">
      <c r="A255" s="260"/>
      <c r="B255" s="255"/>
      <c r="C255" s="269" t="s">
        <v>176</v>
      </c>
      <c r="D255" s="123" t="s">
        <v>177</v>
      </c>
      <c r="E255" s="116"/>
      <c r="F255" s="116"/>
    </row>
    <row r="256" spans="1:6" s="112" customFormat="1" ht="25.5" hidden="1">
      <c r="A256" s="260"/>
      <c r="B256" s="255"/>
      <c r="C256" s="269" t="s">
        <v>178</v>
      </c>
      <c r="D256" s="123" t="s">
        <v>179</v>
      </c>
      <c r="E256" s="116"/>
      <c r="F256" s="116"/>
    </row>
    <row r="257" spans="1:6" s="112" customFormat="1" ht="25.5" hidden="1">
      <c r="A257" s="260"/>
      <c r="B257" s="137"/>
      <c r="C257" s="284" t="s">
        <v>180</v>
      </c>
      <c r="D257" s="252" t="s">
        <v>305</v>
      </c>
      <c r="E257" s="170"/>
      <c r="F257" s="244"/>
    </row>
    <row r="258" spans="1:6" s="106" customFormat="1" ht="28.5" hidden="1">
      <c r="A258" s="253"/>
      <c r="B258" s="120">
        <v>80103</v>
      </c>
      <c r="C258" s="119"/>
      <c r="D258" s="184" t="s">
        <v>248</v>
      </c>
      <c r="E258" s="121">
        <f>E260</f>
        <v>0</v>
      </c>
      <c r="F258" s="121">
        <f>SUM(F259:F279)-F268</f>
        <v>0</v>
      </c>
    </row>
    <row r="259" spans="1:6" s="112" customFormat="1" ht="16.5" customHeight="1" hidden="1">
      <c r="A259" s="260"/>
      <c r="B259" s="255"/>
      <c r="C259" s="109" t="s">
        <v>164</v>
      </c>
      <c r="D259" s="110" t="s">
        <v>165</v>
      </c>
      <c r="E259" s="111"/>
      <c r="F259" s="111"/>
    </row>
    <row r="260" spans="1:6" s="106" customFormat="1" ht="19.5" customHeight="1" hidden="1">
      <c r="A260" s="253"/>
      <c r="B260" s="250"/>
      <c r="C260" s="254"/>
      <c r="D260" s="246" t="s">
        <v>298</v>
      </c>
      <c r="E260" s="178"/>
      <c r="F260" s="178"/>
    </row>
    <row r="261" spans="1:6" s="106" customFormat="1" ht="19.5" customHeight="1" hidden="1">
      <c r="A261" s="253"/>
      <c r="B261" s="250"/>
      <c r="C261" s="264"/>
      <c r="D261" s="248" t="s">
        <v>300</v>
      </c>
      <c r="E261" s="247"/>
      <c r="F261" s="247"/>
    </row>
    <row r="262" spans="1:6" s="106" customFormat="1" ht="19.5" customHeight="1" hidden="1">
      <c r="A262" s="253"/>
      <c r="B262" s="250"/>
      <c r="C262" s="254"/>
      <c r="D262" s="249" t="s">
        <v>301</v>
      </c>
      <c r="E262" s="247"/>
      <c r="F262" s="247"/>
    </row>
    <row r="263" spans="1:6" s="106" customFormat="1" ht="19.5" customHeight="1" hidden="1">
      <c r="A263" s="253"/>
      <c r="B263" s="250"/>
      <c r="C263" s="254"/>
      <c r="D263" s="249" t="s">
        <v>302</v>
      </c>
      <c r="E263" s="245"/>
      <c r="F263" s="245"/>
    </row>
    <row r="264" spans="1:6" s="112" customFormat="1" ht="16.5" customHeight="1" hidden="1">
      <c r="A264" s="260"/>
      <c r="B264" s="255"/>
      <c r="C264" s="114" t="s">
        <v>74</v>
      </c>
      <c r="D264" s="115" t="s">
        <v>75</v>
      </c>
      <c r="E264" s="116"/>
      <c r="F264" s="116"/>
    </row>
    <row r="265" spans="1:6" s="112" customFormat="1" ht="16.5" customHeight="1" hidden="1">
      <c r="A265" s="260"/>
      <c r="B265" s="256"/>
      <c r="C265" s="114" t="s">
        <v>76</v>
      </c>
      <c r="D265" s="115" t="s">
        <v>77</v>
      </c>
      <c r="E265" s="116"/>
      <c r="F265" s="116"/>
    </row>
    <row r="266" spans="1:6" s="112" customFormat="1" ht="15.75" customHeight="1" hidden="1">
      <c r="A266" s="260"/>
      <c r="B266" s="258"/>
      <c r="C266" s="168" t="s">
        <v>78</v>
      </c>
      <c r="D266" s="169" t="s">
        <v>79</v>
      </c>
      <c r="E266" s="170"/>
      <c r="F266" s="170"/>
    </row>
    <row r="267" spans="1:6" s="112" customFormat="1" ht="14.25" customHeight="1" hidden="1">
      <c r="A267" s="260"/>
      <c r="B267" s="137"/>
      <c r="C267" s="138"/>
      <c r="D267" s="139"/>
      <c r="E267" s="140"/>
      <c r="F267" s="140"/>
    </row>
    <row r="268" spans="1:6" s="96" customFormat="1" ht="7.5" customHeight="1" hidden="1">
      <c r="A268" s="261">
        <v>1</v>
      </c>
      <c r="B268" s="259">
        <v>2</v>
      </c>
      <c r="C268" s="141">
        <v>3</v>
      </c>
      <c r="D268" s="141">
        <v>4</v>
      </c>
      <c r="E268" s="141">
        <v>5</v>
      </c>
      <c r="F268" s="141">
        <v>6</v>
      </c>
    </row>
    <row r="269" spans="1:7" s="112" customFormat="1" ht="16.5" customHeight="1" hidden="1">
      <c r="A269" s="260"/>
      <c r="B269" s="256"/>
      <c r="C269" s="114" t="s">
        <v>80</v>
      </c>
      <c r="D269" s="115" t="s">
        <v>81</v>
      </c>
      <c r="E269" s="116"/>
      <c r="F269" s="116"/>
      <c r="G269" s="200"/>
    </row>
    <row r="270" spans="1:6" s="112" customFormat="1" ht="16.5" customHeight="1" hidden="1">
      <c r="A270" s="260"/>
      <c r="B270" s="256"/>
      <c r="C270" s="114" t="s">
        <v>84</v>
      </c>
      <c r="D270" s="115" t="s">
        <v>85</v>
      </c>
      <c r="E270" s="116"/>
      <c r="F270" s="116"/>
    </row>
    <row r="271" spans="1:6" s="112" customFormat="1" ht="16.5" customHeight="1" hidden="1">
      <c r="A271" s="260"/>
      <c r="B271" s="256"/>
      <c r="C271" s="114" t="s">
        <v>246</v>
      </c>
      <c r="D271" s="115" t="s">
        <v>247</v>
      </c>
      <c r="E271" s="116"/>
      <c r="F271" s="116"/>
    </row>
    <row r="272" spans="1:6" s="112" customFormat="1" ht="16.5" customHeight="1" hidden="1">
      <c r="A272" s="260"/>
      <c r="B272" s="256"/>
      <c r="C272" s="114" t="s">
        <v>123</v>
      </c>
      <c r="D272" s="115" t="s">
        <v>124</v>
      </c>
      <c r="E272" s="116"/>
      <c r="F272" s="116"/>
    </row>
    <row r="273" spans="1:6" s="112" customFormat="1" ht="16.5" customHeight="1" hidden="1">
      <c r="A273" s="260"/>
      <c r="B273" s="256"/>
      <c r="C273" s="114" t="s">
        <v>168</v>
      </c>
      <c r="D273" s="115" t="s">
        <v>169</v>
      </c>
      <c r="E273" s="116"/>
      <c r="F273" s="116"/>
    </row>
    <row r="274" spans="1:6" s="112" customFormat="1" ht="19.5" customHeight="1" hidden="1">
      <c r="A274" s="260"/>
      <c r="B274" s="256"/>
      <c r="C274" s="114" t="s">
        <v>86</v>
      </c>
      <c r="D274" s="115" t="s">
        <v>87</v>
      </c>
      <c r="E274" s="116"/>
      <c r="F274" s="116"/>
    </row>
    <row r="275" spans="1:6" s="112" customFormat="1" ht="25.5" hidden="1">
      <c r="A275" s="260"/>
      <c r="B275" s="256"/>
      <c r="C275" s="114" t="s">
        <v>174</v>
      </c>
      <c r="D275" s="123" t="s">
        <v>175</v>
      </c>
      <c r="E275" s="116"/>
      <c r="F275" s="116"/>
    </row>
    <row r="276" spans="1:6" s="112" customFormat="1" ht="16.5" customHeight="1" hidden="1">
      <c r="A276" s="260"/>
      <c r="B276" s="256"/>
      <c r="C276" s="114" t="s">
        <v>159</v>
      </c>
      <c r="D276" s="115" t="s">
        <v>160</v>
      </c>
      <c r="E276" s="116"/>
      <c r="F276" s="116"/>
    </row>
    <row r="277" spans="1:6" s="112" customFormat="1" ht="16.5" customHeight="1" hidden="1">
      <c r="A277" s="260"/>
      <c r="B277" s="256"/>
      <c r="C277" s="114" t="s">
        <v>127</v>
      </c>
      <c r="D277" s="115" t="s">
        <v>128</v>
      </c>
      <c r="E277" s="116"/>
      <c r="F277" s="116"/>
    </row>
    <row r="278" spans="1:6" s="112" customFormat="1" ht="16.5" customHeight="1" hidden="1">
      <c r="A278" s="260"/>
      <c r="B278" s="256"/>
      <c r="C278" s="114" t="s">
        <v>88</v>
      </c>
      <c r="D278" s="115" t="s">
        <v>89</v>
      </c>
      <c r="E278" s="116"/>
      <c r="F278" s="116"/>
    </row>
    <row r="279" spans="1:6" s="112" customFormat="1" ht="25.5" hidden="1">
      <c r="A279" s="260"/>
      <c r="B279" s="256"/>
      <c r="C279" s="118" t="s">
        <v>176</v>
      </c>
      <c r="D279" s="123" t="s">
        <v>177</v>
      </c>
      <c r="E279" s="116"/>
      <c r="F279" s="116"/>
    </row>
    <row r="280" spans="1:6" s="106" customFormat="1" ht="19.5" customHeight="1" hidden="1">
      <c r="A280" s="253"/>
      <c r="B280" s="120">
        <v>80104</v>
      </c>
      <c r="C280" s="119"/>
      <c r="D280" s="184" t="s">
        <v>249</v>
      </c>
      <c r="E280" s="121">
        <f>E281</f>
        <v>0</v>
      </c>
      <c r="F280" s="121">
        <f>F281</f>
        <v>0</v>
      </c>
    </row>
    <row r="281" spans="1:6" s="112" customFormat="1" ht="17.25" customHeight="1" hidden="1">
      <c r="A281" s="260"/>
      <c r="B281" s="255"/>
      <c r="C281" s="128" t="s">
        <v>86</v>
      </c>
      <c r="D281" s="246" t="s">
        <v>298</v>
      </c>
      <c r="E281" s="111"/>
      <c r="F281" s="111"/>
    </row>
    <row r="282" spans="1:6" s="106" customFormat="1" ht="19.5" customHeight="1" hidden="1">
      <c r="A282" s="279"/>
      <c r="B282" s="280"/>
      <c r="C282" s="286"/>
      <c r="D282" s="287" t="s">
        <v>306</v>
      </c>
      <c r="E282" s="288"/>
      <c r="F282" s="283"/>
    </row>
    <row r="283" spans="1:6" ht="13.5" customHeight="1" hidden="1" thickBot="1">
      <c r="A283" s="93"/>
      <c r="B283" s="93"/>
      <c r="C283" s="93"/>
      <c r="D283" s="93"/>
      <c r="E283" s="93"/>
      <c r="F283" s="93"/>
    </row>
    <row r="284" spans="1:6" s="94" customFormat="1" ht="22.5" customHeight="1" hidden="1">
      <c r="A284" s="374" t="s">
        <v>64</v>
      </c>
      <c r="B284" s="351" t="s">
        <v>65</v>
      </c>
      <c r="C284" s="351" t="s">
        <v>66</v>
      </c>
      <c r="D284" s="351" t="s">
        <v>67</v>
      </c>
      <c r="E284" s="372" t="s">
        <v>68</v>
      </c>
      <c r="F284" s="372" t="s">
        <v>69</v>
      </c>
    </row>
    <row r="285" spans="1:6" s="94" customFormat="1" ht="15" customHeight="1" hidden="1" thickBot="1">
      <c r="A285" s="375"/>
      <c r="B285" s="373"/>
      <c r="C285" s="373"/>
      <c r="D285" s="373"/>
      <c r="E285" s="373"/>
      <c r="F285" s="373"/>
    </row>
    <row r="286" spans="1:6" s="96" customFormat="1" ht="7.5" customHeight="1" hidden="1">
      <c r="A286" s="239">
        <v>1</v>
      </c>
      <c r="B286" s="95">
        <v>2</v>
      </c>
      <c r="C286" s="95">
        <v>3</v>
      </c>
      <c r="D286" s="95">
        <v>3</v>
      </c>
      <c r="E286" s="95">
        <v>4</v>
      </c>
      <c r="F286" s="95">
        <v>5</v>
      </c>
    </row>
    <row r="287" spans="1:6" s="106" customFormat="1" ht="19.5" customHeight="1">
      <c r="A287" s="253"/>
      <c r="B287" s="120">
        <v>80110</v>
      </c>
      <c r="C287" s="119"/>
      <c r="D287" s="120" t="s">
        <v>250</v>
      </c>
      <c r="E287" s="121">
        <f>E295</f>
        <v>2530</v>
      </c>
      <c r="F287" s="121">
        <f>SUM(F288:F308)</f>
        <v>0</v>
      </c>
    </row>
    <row r="288" spans="1:6" s="112" customFormat="1" ht="16.5" customHeight="1" hidden="1">
      <c r="A288" s="260"/>
      <c r="B288" s="255"/>
      <c r="C288" s="109" t="s">
        <v>164</v>
      </c>
      <c r="D288" s="129" t="s">
        <v>165</v>
      </c>
      <c r="E288" s="111"/>
      <c r="F288" s="111"/>
    </row>
    <row r="289" spans="1:6" s="106" customFormat="1" ht="19.5" customHeight="1" hidden="1">
      <c r="A289" s="253"/>
      <c r="B289" s="250"/>
      <c r="C289" s="254"/>
      <c r="D289" s="246" t="s">
        <v>298</v>
      </c>
      <c r="E289" s="178"/>
      <c r="F289" s="178"/>
    </row>
    <row r="290" spans="1:6" s="106" customFormat="1" ht="19.5" customHeight="1" hidden="1">
      <c r="A290" s="253"/>
      <c r="B290" s="250"/>
      <c r="C290" s="281"/>
      <c r="D290" s="282" t="s">
        <v>300</v>
      </c>
      <c r="E290" s="283"/>
      <c r="F290" s="283"/>
    </row>
    <row r="291" spans="1:6" s="112" customFormat="1" ht="16.5" customHeight="1" hidden="1">
      <c r="A291" s="260"/>
      <c r="B291" s="137"/>
      <c r="C291" s="268" t="s">
        <v>74</v>
      </c>
      <c r="D291" s="110" t="s">
        <v>75</v>
      </c>
      <c r="E291" s="111"/>
      <c r="F291" s="111"/>
    </row>
    <row r="292" spans="1:6" s="112" customFormat="1" ht="16.5" customHeight="1" hidden="1">
      <c r="A292" s="260"/>
      <c r="B292" s="137"/>
      <c r="C292" s="269" t="s">
        <v>76</v>
      </c>
      <c r="D292" s="115" t="s">
        <v>77</v>
      </c>
      <c r="E292" s="116"/>
      <c r="F292" s="116"/>
    </row>
    <row r="293" spans="1:6" s="112" customFormat="1" ht="16.5" customHeight="1" hidden="1">
      <c r="A293" s="260"/>
      <c r="B293" s="137"/>
      <c r="C293" s="269" t="s">
        <v>78</v>
      </c>
      <c r="D293" s="115" t="s">
        <v>79</v>
      </c>
      <c r="E293" s="116"/>
      <c r="F293" s="116"/>
    </row>
    <row r="294" spans="1:7" s="112" customFormat="1" ht="16.5" customHeight="1" hidden="1">
      <c r="A294" s="260"/>
      <c r="B294" s="137"/>
      <c r="C294" s="269" t="s">
        <v>80</v>
      </c>
      <c r="D294" s="115" t="s">
        <v>81</v>
      </c>
      <c r="E294" s="116"/>
      <c r="F294" s="116"/>
      <c r="G294" s="200"/>
    </row>
    <row r="295" spans="1:7" s="112" customFormat="1" ht="21.75" customHeight="1" thickBot="1">
      <c r="A295" s="260"/>
      <c r="B295" s="255"/>
      <c r="C295" s="198" t="s">
        <v>82</v>
      </c>
      <c r="D295" s="353" t="s">
        <v>83</v>
      </c>
      <c r="E295" s="446">
        <v>2530</v>
      </c>
      <c r="F295" s="199"/>
      <c r="G295" s="200"/>
    </row>
    <row r="296" spans="1:6" s="112" customFormat="1" ht="16.5" customHeight="1" hidden="1">
      <c r="A296" s="260"/>
      <c r="B296" s="137"/>
      <c r="C296" s="269" t="s">
        <v>84</v>
      </c>
      <c r="D296" s="115" t="s">
        <v>85</v>
      </c>
      <c r="E296" s="116"/>
      <c r="F296" s="116"/>
    </row>
    <row r="297" spans="1:6" s="112" customFormat="1" ht="25.5" hidden="1">
      <c r="A297" s="260"/>
      <c r="B297" s="137"/>
      <c r="C297" s="269" t="s">
        <v>246</v>
      </c>
      <c r="D297" s="123" t="s">
        <v>247</v>
      </c>
      <c r="E297" s="116"/>
      <c r="F297" s="116"/>
    </row>
    <row r="298" spans="1:6" s="112" customFormat="1" ht="16.5" customHeight="1" hidden="1">
      <c r="A298" s="260"/>
      <c r="B298" s="137"/>
      <c r="C298" s="269" t="s">
        <v>123</v>
      </c>
      <c r="D298" s="115" t="s">
        <v>124</v>
      </c>
      <c r="E298" s="116"/>
      <c r="F298" s="116"/>
    </row>
    <row r="299" spans="1:6" s="112" customFormat="1" ht="16.5" customHeight="1" hidden="1">
      <c r="A299" s="260"/>
      <c r="B299" s="137"/>
      <c r="C299" s="269" t="s">
        <v>168</v>
      </c>
      <c r="D299" s="115" t="s">
        <v>169</v>
      </c>
      <c r="E299" s="116"/>
      <c r="F299" s="116"/>
    </row>
    <row r="300" spans="1:6" s="112" customFormat="1" ht="16.5" customHeight="1" hidden="1">
      <c r="A300" s="260"/>
      <c r="B300" s="137"/>
      <c r="C300" s="269" t="s">
        <v>86</v>
      </c>
      <c r="D300" s="115" t="s">
        <v>87</v>
      </c>
      <c r="E300" s="116"/>
      <c r="F300" s="116"/>
    </row>
    <row r="301" spans="1:6" s="112" customFormat="1" ht="16.5" customHeight="1" hidden="1">
      <c r="A301" s="260"/>
      <c r="B301" s="137"/>
      <c r="C301" s="269" t="s">
        <v>170</v>
      </c>
      <c r="D301" s="115" t="s">
        <v>171</v>
      </c>
      <c r="E301" s="116"/>
      <c r="F301" s="116"/>
    </row>
    <row r="302" spans="1:6" s="112" customFormat="1" ht="25.5" hidden="1">
      <c r="A302" s="260"/>
      <c r="B302" s="137"/>
      <c r="C302" s="269" t="s">
        <v>174</v>
      </c>
      <c r="D302" s="123" t="s">
        <v>175</v>
      </c>
      <c r="E302" s="116"/>
      <c r="F302" s="116"/>
    </row>
    <row r="303" spans="1:6" s="112" customFormat="1" ht="16.5" customHeight="1" hidden="1">
      <c r="A303" s="260"/>
      <c r="B303" s="137"/>
      <c r="C303" s="269" t="s">
        <v>159</v>
      </c>
      <c r="D303" s="115" t="s">
        <v>160</v>
      </c>
      <c r="E303" s="116"/>
      <c r="F303" s="116"/>
    </row>
    <row r="304" spans="1:6" s="112" customFormat="1" ht="16.5" customHeight="1" hidden="1">
      <c r="A304" s="260"/>
      <c r="B304" s="137"/>
      <c r="C304" s="269" t="s">
        <v>127</v>
      </c>
      <c r="D304" s="115" t="s">
        <v>128</v>
      </c>
      <c r="E304" s="116"/>
      <c r="F304" s="116"/>
    </row>
    <row r="305" spans="1:6" s="112" customFormat="1" ht="16.5" customHeight="1" hidden="1">
      <c r="A305" s="260"/>
      <c r="B305" s="137"/>
      <c r="C305" s="269" t="s">
        <v>88</v>
      </c>
      <c r="D305" s="115" t="s">
        <v>89</v>
      </c>
      <c r="E305" s="116"/>
      <c r="F305" s="116"/>
    </row>
    <row r="306" spans="1:6" s="112" customFormat="1" ht="25.5" hidden="1">
      <c r="A306" s="260"/>
      <c r="B306" s="137"/>
      <c r="C306" s="269" t="s">
        <v>176</v>
      </c>
      <c r="D306" s="123" t="s">
        <v>177</v>
      </c>
      <c r="E306" s="116"/>
      <c r="F306" s="116"/>
    </row>
    <row r="307" spans="1:6" s="112" customFormat="1" ht="25.5" hidden="1">
      <c r="A307" s="260"/>
      <c r="B307" s="137"/>
      <c r="C307" s="269" t="s">
        <v>178</v>
      </c>
      <c r="D307" s="123" t="s">
        <v>179</v>
      </c>
      <c r="E307" s="116"/>
      <c r="F307" s="116"/>
    </row>
    <row r="308" spans="1:6" s="112" customFormat="1" ht="16.5" customHeight="1" hidden="1">
      <c r="A308" s="260"/>
      <c r="B308" s="137"/>
      <c r="C308" s="270" t="s">
        <v>97</v>
      </c>
      <c r="D308" s="115" t="s">
        <v>98</v>
      </c>
      <c r="E308" s="116"/>
      <c r="F308" s="116"/>
    </row>
    <row r="309" spans="1:6" s="106" customFormat="1" ht="19.5" customHeight="1" hidden="1">
      <c r="A309" s="171"/>
      <c r="B309" s="149">
        <v>80113</v>
      </c>
      <c r="C309" s="119"/>
      <c r="D309" s="120" t="s">
        <v>251</v>
      </c>
      <c r="E309" s="121">
        <f>E310</f>
        <v>0</v>
      </c>
      <c r="F309" s="121">
        <f>SUM(F312:F324)-F322</f>
        <v>0</v>
      </c>
    </row>
    <row r="310" spans="1:6" s="112" customFormat="1" ht="18.75" customHeight="1" hidden="1">
      <c r="A310" s="260"/>
      <c r="B310" s="137"/>
      <c r="C310" s="269" t="s">
        <v>97</v>
      </c>
      <c r="D310" s="241" t="s">
        <v>297</v>
      </c>
      <c r="E310" s="116"/>
      <c r="F310" s="116"/>
    </row>
    <row r="311" spans="1:6" s="112" customFormat="1" ht="25.5" customHeight="1" hidden="1">
      <c r="A311" s="260"/>
      <c r="B311" s="137"/>
      <c r="C311" s="270" t="s">
        <v>180</v>
      </c>
      <c r="D311" s="242" t="s">
        <v>304</v>
      </c>
      <c r="E311" s="243"/>
      <c r="F311" s="244"/>
    </row>
    <row r="312" spans="1:6" s="112" customFormat="1" ht="16.5" customHeight="1" hidden="1">
      <c r="A312" s="260"/>
      <c r="B312" s="255"/>
      <c r="C312" s="109" t="s">
        <v>74</v>
      </c>
      <c r="D312" s="110" t="s">
        <v>75</v>
      </c>
      <c r="E312" s="111"/>
      <c r="F312" s="111"/>
    </row>
    <row r="313" spans="1:6" s="112" customFormat="1" ht="16.5" customHeight="1" hidden="1">
      <c r="A313" s="260"/>
      <c r="B313" s="256"/>
      <c r="C313" s="114" t="s">
        <v>76</v>
      </c>
      <c r="D313" s="115" t="s">
        <v>77</v>
      </c>
      <c r="E313" s="116"/>
      <c r="F313" s="116"/>
    </row>
    <row r="314" spans="1:6" s="112" customFormat="1" ht="16.5" customHeight="1" hidden="1">
      <c r="A314" s="260"/>
      <c r="B314" s="256"/>
      <c r="C314" s="114" t="s">
        <v>78</v>
      </c>
      <c r="D314" s="115" t="s">
        <v>79</v>
      </c>
      <c r="E314" s="116"/>
      <c r="F314" s="116"/>
    </row>
    <row r="315" spans="1:7" s="112" customFormat="1" ht="16.5" customHeight="1" hidden="1">
      <c r="A315" s="260"/>
      <c r="B315" s="256"/>
      <c r="C315" s="114" t="s">
        <v>80</v>
      </c>
      <c r="D315" s="115" t="s">
        <v>81</v>
      </c>
      <c r="E315" s="116"/>
      <c r="F315" s="116"/>
      <c r="G315" s="200"/>
    </row>
    <row r="316" spans="1:7" s="112" customFormat="1" ht="16.5" customHeight="1" hidden="1">
      <c r="A316" s="260"/>
      <c r="B316" s="256"/>
      <c r="C316" s="114" t="s">
        <v>82</v>
      </c>
      <c r="D316" s="115" t="s">
        <v>252</v>
      </c>
      <c r="E316" s="116"/>
      <c r="F316" s="116"/>
      <c r="G316" s="200"/>
    </row>
    <row r="317" spans="1:6" s="112" customFormat="1" ht="16.5" customHeight="1" hidden="1">
      <c r="A317" s="260"/>
      <c r="B317" s="256"/>
      <c r="C317" s="114" t="s">
        <v>84</v>
      </c>
      <c r="D317" s="115" t="s">
        <v>85</v>
      </c>
      <c r="E317" s="116"/>
      <c r="F317" s="116"/>
    </row>
    <row r="318" spans="1:6" s="112" customFormat="1" ht="16.5" customHeight="1" hidden="1">
      <c r="A318" s="260"/>
      <c r="B318" s="256"/>
      <c r="C318" s="114" t="s">
        <v>132</v>
      </c>
      <c r="D318" s="115" t="s">
        <v>133</v>
      </c>
      <c r="E318" s="116"/>
      <c r="F318" s="116"/>
    </row>
    <row r="319" spans="1:6" s="112" customFormat="1" ht="16.5" customHeight="1" hidden="1">
      <c r="A319" s="260"/>
      <c r="B319" s="256"/>
      <c r="C319" s="114" t="s">
        <v>86</v>
      </c>
      <c r="D319" s="115" t="s">
        <v>87</v>
      </c>
      <c r="E319" s="116"/>
      <c r="F319" s="116"/>
    </row>
    <row r="320" spans="1:6" s="112" customFormat="1" ht="16.5" customHeight="1" hidden="1">
      <c r="A320" s="260"/>
      <c r="B320" s="258"/>
      <c r="C320" s="168" t="s">
        <v>159</v>
      </c>
      <c r="D320" s="169" t="s">
        <v>160</v>
      </c>
      <c r="E320" s="170"/>
      <c r="F320" s="170"/>
    </row>
    <row r="321" spans="1:6" s="112" customFormat="1" ht="8.25" customHeight="1" hidden="1">
      <c r="A321" s="260"/>
      <c r="B321" s="137"/>
      <c r="C321" s="138"/>
      <c r="D321" s="139"/>
      <c r="E321" s="140"/>
      <c r="F321" s="140"/>
    </row>
    <row r="322" spans="1:6" s="96" customFormat="1" ht="7.5" customHeight="1" hidden="1">
      <c r="A322" s="261">
        <v>1</v>
      </c>
      <c r="B322" s="259">
        <v>2</v>
      </c>
      <c r="C322" s="141">
        <v>3</v>
      </c>
      <c r="D322" s="141">
        <v>4</v>
      </c>
      <c r="E322" s="141">
        <v>5</v>
      </c>
      <c r="F322" s="141">
        <v>6</v>
      </c>
    </row>
    <row r="323" spans="1:6" s="112" customFormat="1" ht="16.5" customHeight="1" hidden="1">
      <c r="A323" s="260"/>
      <c r="B323" s="256"/>
      <c r="C323" s="114" t="s">
        <v>127</v>
      </c>
      <c r="D323" s="115" t="s">
        <v>128</v>
      </c>
      <c r="E323" s="116"/>
      <c r="F323" s="116"/>
    </row>
    <row r="324" spans="1:6" s="112" customFormat="1" ht="16.5" customHeight="1" hidden="1">
      <c r="A324" s="260"/>
      <c r="B324" s="256"/>
      <c r="C324" s="118" t="s">
        <v>88</v>
      </c>
      <c r="D324" s="115" t="s">
        <v>89</v>
      </c>
      <c r="E324" s="116"/>
      <c r="F324" s="116"/>
    </row>
    <row r="325" spans="1:6" s="106" customFormat="1" ht="19.5" customHeight="1" hidden="1">
      <c r="A325" s="260"/>
      <c r="B325" s="257">
        <v>80146</v>
      </c>
      <c r="C325" s="119"/>
      <c r="D325" s="120" t="s">
        <v>253</v>
      </c>
      <c r="E325" s="121">
        <f>E326</f>
        <v>0</v>
      </c>
      <c r="F325" s="121">
        <f>F326</f>
        <v>0</v>
      </c>
    </row>
    <row r="326" spans="1:6" s="112" customFormat="1" ht="19.5" customHeight="1" hidden="1">
      <c r="A326" s="260"/>
      <c r="B326" s="255"/>
      <c r="C326" s="128" t="s">
        <v>86</v>
      </c>
      <c r="D326" s="110" t="s">
        <v>87</v>
      </c>
      <c r="E326" s="111"/>
      <c r="F326" s="111"/>
    </row>
    <row r="327" spans="1:6" s="106" customFormat="1" ht="19.5" customHeight="1" hidden="1">
      <c r="A327" s="260"/>
      <c r="B327" s="120">
        <v>80195</v>
      </c>
      <c r="C327" s="119"/>
      <c r="D327" s="120" t="s">
        <v>110</v>
      </c>
      <c r="E327" s="121">
        <f>E330</f>
        <v>0</v>
      </c>
      <c r="F327" s="121">
        <f>F328</f>
        <v>0</v>
      </c>
    </row>
    <row r="328" spans="1:6" s="112" customFormat="1" ht="18.75" customHeight="1" hidden="1">
      <c r="A328" s="260"/>
      <c r="B328" s="137"/>
      <c r="C328" s="269" t="s">
        <v>97</v>
      </c>
      <c r="D328" s="241" t="s">
        <v>297</v>
      </c>
      <c r="E328" s="116"/>
      <c r="F328" s="285"/>
    </row>
    <row r="329" spans="1:6" s="112" customFormat="1" ht="25.5" customHeight="1" hidden="1">
      <c r="A329" s="260"/>
      <c r="B329" s="137"/>
      <c r="C329" s="270" t="s">
        <v>180</v>
      </c>
      <c r="D329" s="242" t="s">
        <v>46</v>
      </c>
      <c r="E329" s="243"/>
      <c r="F329" s="244"/>
    </row>
    <row r="330" spans="1:6" s="112" customFormat="1" ht="19.5" customHeight="1" hidden="1" thickBot="1">
      <c r="A330" s="260"/>
      <c r="B330" s="255"/>
      <c r="C330" s="128" t="s">
        <v>88</v>
      </c>
      <c r="D330" s="110" t="s">
        <v>89</v>
      </c>
      <c r="E330" s="111"/>
      <c r="F330" s="111"/>
    </row>
    <row r="331" spans="1:6" s="101" customFormat="1" ht="19.5" customHeight="1" hidden="1" thickBot="1">
      <c r="A331" s="262">
        <v>851</v>
      </c>
      <c r="B331" s="99"/>
      <c r="C331" s="99"/>
      <c r="D331" s="99" t="s">
        <v>254</v>
      </c>
      <c r="E331" s="100">
        <f>E332</f>
        <v>0</v>
      </c>
      <c r="F331" s="263">
        <f>F332+F338+F340</f>
        <v>0</v>
      </c>
    </row>
    <row r="332" spans="1:6" s="106" customFormat="1" ht="19.5" customHeight="1" hidden="1">
      <c r="A332" s="154"/>
      <c r="B332" s="104">
        <v>85121</v>
      </c>
      <c r="C332" s="103"/>
      <c r="D332" s="104" t="s">
        <v>255</v>
      </c>
      <c r="E332" s="105">
        <f>SUM(E333:E334)</f>
        <v>0</v>
      </c>
      <c r="F332" s="105">
        <f>SUM(F335:F337)</f>
        <v>0</v>
      </c>
    </row>
    <row r="333" spans="1:6" s="106" customFormat="1" ht="38.25" hidden="1">
      <c r="A333" s="165"/>
      <c r="B333" s="201"/>
      <c r="C333" s="109" t="s">
        <v>256</v>
      </c>
      <c r="D333" s="129" t="s">
        <v>131</v>
      </c>
      <c r="E333" s="127"/>
      <c r="F333" s="111"/>
    </row>
    <row r="334" spans="1:6" s="112" customFormat="1" ht="38.25" hidden="1">
      <c r="A334" s="107"/>
      <c r="B334" s="122"/>
      <c r="C334" s="122">
        <v>6298</v>
      </c>
      <c r="D334" s="123" t="s">
        <v>96</v>
      </c>
      <c r="E334" s="124"/>
      <c r="F334" s="116"/>
    </row>
    <row r="335" spans="1:6" s="112" customFormat="1" ht="51" hidden="1">
      <c r="A335" s="107"/>
      <c r="B335" s="113"/>
      <c r="C335" s="114" t="s">
        <v>257</v>
      </c>
      <c r="D335" s="123" t="s">
        <v>258</v>
      </c>
      <c r="E335" s="116"/>
      <c r="F335" s="116"/>
    </row>
    <row r="336" spans="1:6" s="112" customFormat="1" ht="16.5" customHeight="1" hidden="1">
      <c r="A336" s="107"/>
      <c r="B336" s="113"/>
      <c r="C336" s="114" t="s">
        <v>99</v>
      </c>
      <c r="D336" s="123" t="s">
        <v>98</v>
      </c>
      <c r="E336" s="116"/>
      <c r="F336" s="116"/>
    </row>
    <row r="337" spans="1:6" s="112" customFormat="1" ht="16.5" customHeight="1" hidden="1">
      <c r="A337" s="117"/>
      <c r="B337" s="113"/>
      <c r="C337" s="118" t="s">
        <v>182</v>
      </c>
      <c r="D337" s="123" t="s">
        <v>98</v>
      </c>
      <c r="E337" s="116"/>
      <c r="F337" s="116"/>
    </row>
    <row r="338" spans="1:6" s="106" customFormat="1" ht="19.5" customHeight="1" hidden="1">
      <c r="A338" s="154"/>
      <c r="B338" s="120">
        <v>85153</v>
      </c>
      <c r="C338" s="119"/>
      <c r="D338" s="120" t="s">
        <v>259</v>
      </c>
      <c r="E338" s="121">
        <f>E339</f>
        <v>0</v>
      </c>
      <c r="F338" s="121">
        <f>F339</f>
        <v>0</v>
      </c>
    </row>
    <row r="339" spans="1:6" s="106" customFormat="1" ht="20.25" customHeight="1" hidden="1">
      <c r="A339" s="185"/>
      <c r="B339" s="201"/>
      <c r="C339" s="128" t="s">
        <v>86</v>
      </c>
      <c r="D339" s="129" t="s">
        <v>87</v>
      </c>
      <c r="E339" s="111"/>
      <c r="F339" s="111"/>
    </row>
    <row r="340" spans="1:6" s="106" customFormat="1" ht="19.5" customHeight="1" hidden="1">
      <c r="A340" s="185"/>
      <c r="B340" s="120">
        <v>85154</v>
      </c>
      <c r="C340" s="119"/>
      <c r="D340" s="120" t="s">
        <v>260</v>
      </c>
      <c r="E340" s="121">
        <f>E347</f>
        <v>0</v>
      </c>
      <c r="F340" s="121">
        <f>SUM(F341:F348)</f>
        <v>0</v>
      </c>
    </row>
    <row r="341" spans="1:6" s="106" customFormat="1" ht="51" hidden="1">
      <c r="A341" s="185"/>
      <c r="B341" s="201"/>
      <c r="C341" s="202" t="s">
        <v>261</v>
      </c>
      <c r="D341" s="203" t="s">
        <v>262</v>
      </c>
      <c r="E341" s="204"/>
      <c r="F341" s="205"/>
    </row>
    <row r="342" spans="1:6" s="106" customFormat="1" ht="38.25" hidden="1">
      <c r="A342" s="185"/>
      <c r="B342" s="206"/>
      <c r="C342" s="207" t="s">
        <v>263</v>
      </c>
      <c r="D342" s="208" t="s">
        <v>264</v>
      </c>
      <c r="E342" s="209"/>
      <c r="F342" s="210"/>
    </row>
    <row r="343" spans="1:6" s="106" customFormat="1" ht="17.25" customHeight="1" hidden="1">
      <c r="A343" s="185"/>
      <c r="B343" s="206"/>
      <c r="C343" s="207" t="s">
        <v>82</v>
      </c>
      <c r="D343" s="208" t="s">
        <v>83</v>
      </c>
      <c r="E343" s="209"/>
      <c r="F343" s="210"/>
    </row>
    <row r="344" spans="1:6" s="106" customFormat="1" ht="17.25" customHeight="1" hidden="1">
      <c r="A344" s="185"/>
      <c r="B344" s="206"/>
      <c r="C344" s="207" t="s">
        <v>84</v>
      </c>
      <c r="D344" s="208" t="s">
        <v>85</v>
      </c>
      <c r="E344" s="209"/>
      <c r="F344" s="210"/>
    </row>
    <row r="345" spans="1:6" s="106" customFormat="1" ht="17.25" customHeight="1" hidden="1">
      <c r="A345" s="185"/>
      <c r="B345" s="206"/>
      <c r="C345" s="207" t="s">
        <v>157</v>
      </c>
      <c r="D345" s="208" t="s">
        <v>158</v>
      </c>
      <c r="E345" s="209"/>
      <c r="F345" s="210"/>
    </row>
    <row r="346" spans="1:6" s="106" customFormat="1" ht="17.25" customHeight="1" hidden="1">
      <c r="A346" s="185"/>
      <c r="B346" s="206"/>
      <c r="C346" s="207" t="s">
        <v>123</v>
      </c>
      <c r="D346" s="208" t="s">
        <v>124</v>
      </c>
      <c r="E346" s="209"/>
      <c r="F346" s="210"/>
    </row>
    <row r="347" spans="1:6" s="106" customFormat="1" ht="17.25" customHeight="1" hidden="1">
      <c r="A347" s="185"/>
      <c r="B347" s="211"/>
      <c r="C347" s="114" t="s">
        <v>86</v>
      </c>
      <c r="D347" s="126" t="s">
        <v>87</v>
      </c>
      <c r="E347" s="124"/>
      <c r="F347" s="124"/>
    </row>
    <row r="348" spans="1:6" s="106" customFormat="1" ht="17.25" customHeight="1" hidden="1" thickBot="1">
      <c r="A348" s="154"/>
      <c r="B348" s="201"/>
      <c r="C348" s="128" t="s">
        <v>159</v>
      </c>
      <c r="D348" s="129" t="s">
        <v>160</v>
      </c>
      <c r="E348" s="111"/>
      <c r="F348" s="111"/>
    </row>
    <row r="349" spans="1:6" s="101" customFormat="1" ht="19.5" customHeight="1" hidden="1" thickBot="1">
      <c r="A349" s="175">
        <v>852</v>
      </c>
      <c r="B349" s="345" t="s">
        <v>265</v>
      </c>
      <c r="C349" s="346"/>
      <c r="D349" s="344"/>
      <c r="E349" s="100">
        <f>E350+E352+E355+E357+E360+E362+E364</f>
        <v>0</v>
      </c>
      <c r="F349" s="100">
        <f>F350+F352+F355+F357+F360+F362+F364</f>
        <v>0</v>
      </c>
    </row>
    <row r="350" spans="1:7" s="106" customFormat="1" ht="21.75" customHeight="1" hidden="1">
      <c r="A350" s="154"/>
      <c r="B350" s="149">
        <v>85202</v>
      </c>
      <c r="C350" s="213"/>
      <c r="D350" s="186" t="s">
        <v>266</v>
      </c>
      <c r="E350" s="150">
        <f>E351</f>
        <v>0</v>
      </c>
      <c r="F350" s="150">
        <f>F351</f>
        <v>0</v>
      </c>
      <c r="G350" s="214"/>
    </row>
    <row r="351" spans="1:6" s="112" customFormat="1" ht="42.75" customHeight="1" hidden="1">
      <c r="A351" s="117"/>
      <c r="B351" s="166"/>
      <c r="C351" s="128" t="s">
        <v>267</v>
      </c>
      <c r="D351" s="129" t="s">
        <v>268</v>
      </c>
      <c r="E351" s="111"/>
      <c r="F351" s="111"/>
    </row>
    <row r="352" spans="1:6" s="106" customFormat="1" ht="42.75" hidden="1">
      <c r="A352" s="154"/>
      <c r="B352" s="120">
        <v>85212</v>
      </c>
      <c r="C352" s="119"/>
      <c r="D352" s="184" t="s">
        <v>269</v>
      </c>
      <c r="E352" s="121">
        <f>SUM(E353:E354)</f>
        <v>0</v>
      </c>
      <c r="F352" s="121">
        <f>SUM(F353:F354)</f>
        <v>0</v>
      </c>
    </row>
    <row r="353" spans="1:6" s="112" customFormat="1" ht="51" hidden="1">
      <c r="A353" s="131"/>
      <c r="B353" s="162"/>
      <c r="C353" s="133" t="s">
        <v>150</v>
      </c>
      <c r="D353" s="134" t="s">
        <v>151</v>
      </c>
      <c r="E353" s="135"/>
      <c r="F353" s="135"/>
    </row>
    <row r="354" spans="1:6" s="112" customFormat="1" ht="51" hidden="1">
      <c r="A354" s="117"/>
      <c r="B354" s="125"/>
      <c r="C354" s="114" t="s">
        <v>152</v>
      </c>
      <c r="D354" s="126" t="s">
        <v>153</v>
      </c>
      <c r="E354" s="124"/>
      <c r="F354" s="116"/>
    </row>
    <row r="355" spans="1:6" s="106" customFormat="1" ht="57" hidden="1">
      <c r="A355" s="165"/>
      <c r="B355" s="120">
        <v>85213</v>
      </c>
      <c r="C355" s="119"/>
      <c r="D355" s="184" t="s">
        <v>270</v>
      </c>
      <c r="E355" s="121">
        <f>E356</f>
        <v>0</v>
      </c>
      <c r="F355" s="121">
        <f>F356</f>
        <v>0</v>
      </c>
    </row>
    <row r="356" spans="1:6" s="112" customFormat="1" ht="51" hidden="1">
      <c r="A356" s="117"/>
      <c r="B356" s="164"/>
      <c r="C356" s="109" t="s">
        <v>150</v>
      </c>
      <c r="D356" s="156" t="s">
        <v>151</v>
      </c>
      <c r="E356" s="127"/>
      <c r="F356" s="127"/>
    </row>
    <row r="357" spans="1:6" s="106" customFormat="1" ht="28.5" hidden="1">
      <c r="A357" s="185"/>
      <c r="B357" s="120">
        <v>85214</v>
      </c>
      <c r="C357" s="119"/>
      <c r="D357" s="184" t="s">
        <v>271</v>
      </c>
      <c r="E357" s="121">
        <f>SUM(E358:E359)</f>
        <v>0</v>
      </c>
      <c r="F357" s="121">
        <f>SUM(F358:F359)</f>
        <v>0</v>
      </c>
    </row>
    <row r="358" spans="1:6" s="112" customFormat="1" ht="51" hidden="1">
      <c r="A358" s="117"/>
      <c r="B358" s="164"/>
      <c r="C358" s="109" t="s">
        <v>150</v>
      </c>
      <c r="D358" s="156" t="s">
        <v>151</v>
      </c>
      <c r="E358" s="127"/>
      <c r="F358" s="111"/>
    </row>
    <row r="359" spans="1:6" s="112" customFormat="1" ht="25.5" hidden="1">
      <c r="A359" s="117"/>
      <c r="B359" s="125"/>
      <c r="C359" s="114" t="s">
        <v>272</v>
      </c>
      <c r="D359" s="126" t="s">
        <v>273</v>
      </c>
      <c r="E359" s="124"/>
      <c r="F359" s="116"/>
    </row>
    <row r="360" spans="1:6" s="106" customFormat="1" ht="19.5" customHeight="1" hidden="1">
      <c r="A360" s="165"/>
      <c r="B360" s="120">
        <v>85219</v>
      </c>
      <c r="C360" s="119"/>
      <c r="D360" s="120" t="s">
        <v>274</v>
      </c>
      <c r="E360" s="121">
        <f>E361</f>
        <v>0</v>
      </c>
      <c r="F360" s="121">
        <f>F361</f>
        <v>0</v>
      </c>
    </row>
    <row r="361" spans="1:6" s="112" customFormat="1" ht="25.5" hidden="1">
      <c r="A361" s="117"/>
      <c r="B361" s="164"/>
      <c r="C361" s="109" t="s">
        <v>272</v>
      </c>
      <c r="D361" s="156" t="s">
        <v>273</v>
      </c>
      <c r="E361" s="127"/>
      <c r="F361" s="111"/>
    </row>
    <row r="362" spans="1:6" s="106" customFormat="1" ht="28.5" hidden="1">
      <c r="A362" s="107"/>
      <c r="B362" s="120">
        <v>85228</v>
      </c>
      <c r="C362" s="119"/>
      <c r="D362" s="184" t="s">
        <v>275</v>
      </c>
      <c r="E362" s="121">
        <f>E363</f>
        <v>0</v>
      </c>
      <c r="F362" s="121">
        <f>F363</f>
        <v>0</v>
      </c>
    </row>
    <row r="363" spans="1:6" s="112" customFormat="1" ht="18" customHeight="1" hidden="1">
      <c r="A363" s="117"/>
      <c r="B363" s="166"/>
      <c r="C363" s="128" t="s">
        <v>276</v>
      </c>
      <c r="D363" s="129" t="s">
        <v>277</v>
      </c>
      <c r="E363" s="111"/>
      <c r="F363" s="111"/>
    </row>
    <row r="364" spans="1:6" s="106" customFormat="1" ht="21" customHeight="1" hidden="1">
      <c r="A364" s="107"/>
      <c r="B364" s="120">
        <v>85295</v>
      </c>
      <c r="C364" s="119"/>
      <c r="D364" s="184" t="s">
        <v>110</v>
      </c>
      <c r="E364" s="121">
        <f>E365</f>
        <v>0</v>
      </c>
      <c r="F364" s="121">
        <f>F365</f>
        <v>0</v>
      </c>
    </row>
    <row r="365" spans="1:6" s="112" customFormat="1" ht="22.5" customHeight="1" hidden="1" thickBot="1">
      <c r="A365" s="117"/>
      <c r="B365" s="164"/>
      <c r="C365" s="109" t="s">
        <v>272</v>
      </c>
      <c r="D365" s="246" t="s">
        <v>312</v>
      </c>
      <c r="E365" s="127"/>
      <c r="F365" s="111"/>
    </row>
    <row r="366" spans="1:6" s="217" customFormat="1" ht="27.75" customHeight="1" thickBot="1">
      <c r="A366" s="354">
        <v>854</v>
      </c>
      <c r="B366" s="363" t="s">
        <v>278</v>
      </c>
      <c r="C366" s="364"/>
      <c r="D366" s="365"/>
      <c r="E366" s="216">
        <f>E367</f>
        <v>104311</v>
      </c>
      <c r="F366" s="355">
        <f>F367</f>
        <v>0</v>
      </c>
    </row>
    <row r="367" spans="1:6" s="112" customFormat="1" ht="22.5" customHeight="1">
      <c r="A367" s="136"/>
      <c r="B367" s="182">
        <v>85415</v>
      </c>
      <c r="C367" s="382" t="s">
        <v>365</v>
      </c>
      <c r="D367" s="383"/>
      <c r="E367" s="135">
        <f>SUM(E368:E369)</f>
        <v>104311</v>
      </c>
      <c r="F367" s="135">
        <f>F369</f>
        <v>0</v>
      </c>
    </row>
    <row r="368" spans="1:6" s="112" customFormat="1" ht="21" customHeight="1">
      <c r="A368" s="136"/>
      <c r="B368" s="276"/>
      <c r="C368" s="357">
        <v>3240</v>
      </c>
      <c r="D368" s="299" t="s">
        <v>367</v>
      </c>
      <c r="E368" s="446">
        <f>104311-5200</f>
        <v>99111</v>
      </c>
      <c r="F368" s="199"/>
    </row>
    <row r="369" spans="1:6" s="112" customFormat="1" ht="21" customHeight="1" thickBot="1">
      <c r="A369" s="136"/>
      <c r="B369" s="276"/>
      <c r="C369" s="360">
        <v>3260</v>
      </c>
      <c r="D369" s="349" t="s">
        <v>368</v>
      </c>
      <c r="E369" s="449">
        <v>5200</v>
      </c>
      <c r="F369" s="111"/>
    </row>
    <row r="370" spans="1:6" s="217" customFormat="1" ht="33" customHeight="1" hidden="1" thickBot="1">
      <c r="A370" s="354">
        <v>900</v>
      </c>
      <c r="B370" s="363" t="s">
        <v>279</v>
      </c>
      <c r="C370" s="364"/>
      <c r="D370" s="365"/>
      <c r="E370" s="216">
        <f>E371+E373+E376+E380+E382</f>
        <v>0</v>
      </c>
      <c r="F370" s="355">
        <f>F371+F373+F376+F380+F382</f>
        <v>0</v>
      </c>
    </row>
    <row r="371" spans="1:6" s="112" customFormat="1" ht="19.5" customHeight="1" hidden="1">
      <c r="A371" s="171"/>
      <c r="B371" s="218">
        <v>90001</v>
      </c>
      <c r="C371" s="189"/>
      <c r="D371" s="190" t="s">
        <v>280</v>
      </c>
      <c r="E371" s="219">
        <f>E372</f>
        <v>0</v>
      </c>
      <c r="F371" s="219">
        <f>F372</f>
        <v>0</v>
      </c>
    </row>
    <row r="372" spans="1:6" s="112" customFormat="1" ht="18" customHeight="1" hidden="1">
      <c r="A372" s="117"/>
      <c r="B372" s="166"/>
      <c r="C372" s="166">
        <v>4260</v>
      </c>
      <c r="D372" s="129" t="s">
        <v>124</v>
      </c>
      <c r="E372" s="111"/>
      <c r="F372" s="111"/>
    </row>
    <row r="373" spans="1:6" s="112" customFormat="1" ht="19.5" customHeight="1" hidden="1">
      <c r="A373" s="117"/>
      <c r="B373" s="220">
        <v>90002</v>
      </c>
      <c r="C373" s="198"/>
      <c r="D373" s="174" t="s">
        <v>281</v>
      </c>
      <c r="E373" s="221">
        <f>E375</f>
        <v>0</v>
      </c>
      <c r="F373" s="221">
        <f>SUM(F374:F375)</f>
        <v>0</v>
      </c>
    </row>
    <row r="374" spans="1:6" s="112" customFormat="1" ht="18" customHeight="1" hidden="1">
      <c r="A374" s="117"/>
      <c r="B374" s="166"/>
      <c r="C374" s="166">
        <v>4300</v>
      </c>
      <c r="D374" s="129" t="s">
        <v>87</v>
      </c>
      <c r="E374" s="111"/>
      <c r="F374" s="111"/>
    </row>
    <row r="375" spans="1:6" s="112" customFormat="1" ht="25.5" hidden="1">
      <c r="A375" s="107"/>
      <c r="B375" s="122"/>
      <c r="C375" s="122">
        <v>6060</v>
      </c>
      <c r="D375" s="123" t="s">
        <v>181</v>
      </c>
      <c r="E375" s="116"/>
      <c r="F375" s="116"/>
    </row>
    <row r="376" spans="1:6" s="112" customFormat="1" ht="28.5" hidden="1">
      <c r="A376" s="260"/>
      <c r="B376" s="220">
        <v>90008</v>
      </c>
      <c r="C376" s="198"/>
      <c r="D376" s="184" t="s">
        <v>303</v>
      </c>
      <c r="E376" s="221">
        <f>E377</f>
        <v>0</v>
      </c>
      <c r="F376" s="221">
        <f>F377</f>
        <v>0</v>
      </c>
    </row>
    <row r="377" spans="1:6" s="112" customFormat="1" ht="17.25" customHeight="1" hidden="1">
      <c r="A377" s="260"/>
      <c r="B377" s="255"/>
      <c r="C377" s="128" t="s">
        <v>86</v>
      </c>
      <c r="D377" s="246" t="s">
        <v>298</v>
      </c>
      <c r="E377" s="111"/>
      <c r="F377" s="111"/>
    </row>
    <row r="378" spans="1:6" s="106" customFormat="1" ht="19.5" customHeight="1" hidden="1">
      <c r="A378" s="253"/>
      <c r="B378" s="250"/>
      <c r="C378" s="264"/>
      <c r="D378" s="248" t="s">
        <v>300</v>
      </c>
      <c r="E378" s="266"/>
      <c r="F378" s="266"/>
    </row>
    <row r="379" spans="1:6" s="106" customFormat="1" ht="19.5" customHeight="1" hidden="1">
      <c r="A379" s="253"/>
      <c r="B379" s="250"/>
      <c r="C379" s="264"/>
      <c r="D379" s="248" t="s">
        <v>307</v>
      </c>
      <c r="E379" s="266"/>
      <c r="F379" s="266"/>
    </row>
    <row r="380" spans="1:6" s="112" customFormat="1" ht="19.5" customHeight="1" hidden="1">
      <c r="A380" s="260"/>
      <c r="B380" s="220">
        <v>90015</v>
      </c>
      <c r="C380" s="198"/>
      <c r="D380" s="174" t="s">
        <v>283</v>
      </c>
      <c r="E380" s="221">
        <f>E381</f>
        <v>0</v>
      </c>
      <c r="F380" s="221">
        <f>F381</f>
        <v>0</v>
      </c>
    </row>
    <row r="381" spans="1:6" s="112" customFormat="1" ht="21" customHeight="1" hidden="1" thickBot="1">
      <c r="A381" s="260"/>
      <c r="B381" s="255"/>
      <c r="C381" s="128" t="s">
        <v>86</v>
      </c>
      <c r="D381" s="246" t="s">
        <v>312</v>
      </c>
      <c r="E381" s="111"/>
      <c r="F381" s="111"/>
    </row>
    <row r="382" spans="1:6" s="112" customFormat="1" ht="19.5" customHeight="1" hidden="1">
      <c r="A382" s="260"/>
      <c r="B382" s="220">
        <v>90095</v>
      </c>
      <c r="C382" s="198"/>
      <c r="D382" s="174" t="s">
        <v>110</v>
      </c>
      <c r="E382" s="221">
        <f>E383</f>
        <v>0</v>
      </c>
      <c r="F382" s="221">
        <f>F383</f>
        <v>0</v>
      </c>
    </row>
    <row r="383" spans="1:6" s="112" customFormat="1" ht="18" customHeight="1" hidden="1" thickBot="1">
      <c r="A383" s="171"/>
      <c r="B383" s="166"/>
      <c r="C383" s="166">
        <v>4300</v>
      </c>
      <c r="D383" s="129" t="s">
        <v>87</v>
      </c>
      <c r="E383" s="111"/>
      <c r="F383" s="111"/>
    </row>
    <row r="384" spans="1:6" s="217" customFormat="1" ht="34.5" customHeight="1" hidden="1" thickBot="1">
      <c r="A384" s="148">
        <v>921</v>
      </c>
      <c r="B384" s="363" t="s">
        <v>284</v>
      </c>
      <c r="C384" s="364"/>
      <c r="D384" s="365"/>
      <c r="E384" s="216">
        <f>E385+E392</f>
        <v>0</v>
      </c>
      <c r="F384" s="216">
        <f>F385+F392+F396</f>
        <v>0</v>
      </c>
    </row>
    <row r="385" spans="1:6" s="112" customFormat="1" ht="19.5" customHeight="1" hidden="1">
      <c r="A385" s="171"/>
      <c r="B385" s="182">
        <v>92109</v>
      </c>
      <c r="C385" s="133"/>
      <c r="D385" s="222" t="s">
        <v>285</v>
      </c>
      <c r="E385" s="135">
        <f>SUM(E386:E387)</f>
        <v>0</v>
      </c>
      <c r="F385" s="135">
        <f>SUM(F390:F391)</f>
        <v>0</v>
      </c>
    </row>
    <row r="386" spans="1:6" s="112" customFormat="1" ht="21" customHeight="1" hidden="1">
      <c r="A386" s="260"/>
      <c r="B386" s="255"/>
      <c r="C386" s="128" t="s">
        <v>86</v>
      </c>
      <c r="D386" s="246" t="s">
        <v>316</v>
      </c>
      <c r="E386" s="111"/>
      <c r="F386" s="111"/>
    </row>
    <row r="387" spans="1:6" s="112" customFormat="1" ht="19.5" customHeight="1" hidden="1">
      <c r="A387" s="260"/>
      <c r="B387" s="137"/>
      <c r="C387" s="269" t="s">
        <v>97</v>
      </c>
      <c r="D387" s="246" t="s">
        <v>314</v>
      </c>
      <c r="E387" s="116"/>
      <c r="F387" s="116"/>
    </row>
    <row r="388" spans="1:6" s="112" customFormat="1" ht="12" customHeight="1" hidden="1">
      <c r="A388" s="136"/>
      <c r="B388" s="137"/>
      <c r="C388" s="138"/>
      <c r="D388" s="139"/>
      <c r="E388" s="140"/>
      <c r="F388" s="140"/>
    </row>
    <row r="389" spans="1:6" s="96" customFormat="1" ht="7.5" customHeight="1" hidden="1">
      <c r="A389" s="141">
        <v>1</v>
      </c>
      <c r="B389" s="141">
        <v>2</v>
      </c>
      <c r="C389" s="141">
        <v>3</v>
      </c>
      <c r="D389" s="141">
        <v>4</v>
      </c>
      <c r="E389" s="141">
        <v>5</v>
      </c>
      <c r="F389" s="141">
        <v>6</v>
      </c>
    </row>
    <row r="390" spans="1:6" s="112" customFormat="1" ht="28.5" customHeight="1" hidden="1">
      <c r="A390" s="117"/>
      <c r="B390" s="125"/>
      <c r="C390" s="114" t="s">
        <v>286</v>
      </c>
      <c r="D390" s="123" t="s">
        <v>287</v>
      </c>
      <c r="E390" s="124"/>
      <c r="F390" s="124"/>
    </row>
    <row r="391" spans="1:6" s="112" customFormat="1" ht="16.5" customHeight="1" hidden="1">
      <c r="A391" s="117"/>
      <c r="B391" s="122"/>
      <c r="C391" s="118" t="s">
        <v>97</v>
      </c>
      <c r="D391" s="123" t="s">
        <v>98</v>
      </c>
      <c r="E391" s="116"/>
      <c r="F391" s="116"/>
    </row>
    <row r="392" spans="1:6" s="112" customFormat="1" ht="19.5" customHeight="1" hidden="1">
      <c r="A392" s="107"/>
      <c r="B392" s="220">
        <v>92116</v>
      </c>
      <c r="C392" s="198"/>
      <c r="D392" s="174" t="s">
        <v>288</v>
      </c>
      <c r="E392" s="199">
        <f>SUM(E393:E394)</f>
        <v>0</v>
      </c>
      <c r="F392" s="199">
        <f>SUM(F394:F395)</f>
        <v>0</v>
      </c>
    </row>
    <row r="393" spans="1:6" s="112" customFormat="1" ht="38.25" hidden="1">
      <c r="A393" s="107"/>
      <c r="B393" s="183"/>
      <c r="C393" s="109" t="s">
        <v>130</v>
      </c>
      <c r="D393" s="129" t="s">
        <v>131</v>
      </c>
      <c r="E393" s="127"/>
      <c r="F393" s="127"/>
    </row>
    <row r="394" spans="1:6" s="112" customFormat="1" ht="25.5" hidden="1">
      <c r="A394" s="107"/>
      <c r="B394" s="122"/>
      <c r="C394" s="114" t="s">
        <v>286</v>
      </c>
      <c r="D394" s="123" t="s">
        <v>287</v>
      </c>
      <c r="E394" s="124"/>
      <c r="F394" s="124"/>
    </row>
    <row r="395" spans="1:6" s="112" customFormat="1" ht="16.5" customHeight="1" hidden="1">
      <c r="A395" s="117"/>
      <c r="B395" s="122"/>
      <c r="C395" s="118" t="s">
        <v>97</v>
      </c>
      <c r="D395" s="123" t="s">
        <v>98</v>
      </c>
      <c r="E395" s="116"/>
      <c r="F395" s="116"/>
    </row>
    <row r="396" spans="1:6" s="112" customFormat="1" ht="19.5" customHeight="1" hidden="1">
      <c r="A396" s="171"/>
      <c r="B396" s="220">
        <v>92120</v>
      </c>
      <c r="C396" s="198"/>
      <c r="D396" s="174" t="s">
        <v>289</v>
      </c>
      <c r="E396" s="221">
        <f>E397</f>
        <v>0</v>
      </c>
      <c r="F396" s="221">
        <f>F397</f>
        <v>0</v>
      </c>
    </row>
    <row r="397" spans="1:6" s="112" customFormat="1" ht="21.75" customHeight="1" hidden="1" thickBot="1">
      <c r="A397" s="107"/>
      <c r="B397" s="166"/>
      <c r="C397" s="166">
        <v>4300</v>
      </c>
      <c r="D397" s="129" t="s">
        <v>87</v>
      </c>
      <c r="E397" s="111"/>
      <c r="F397" s="111"/>
    </row>
    <row r="398" spans="1:6" s="217" customFormat="1" ht="24" customHeight="1" thickBot="1">
      <c r="A398" s="354">
        <v>926</v>
      </c>
      <c r="B398" s="363" t="s">
        <v>290</v>
      </c>
      <c r="C398" s="364"/>
      <c r="D398" s="365"/>
      <c r="E398" s="216">
        <f>E399+E406</f>
        <v>10000</v>
      </c>
      <c r="F398" s="355">
        <f>F399+F406+F410</f>
        <v>10000</v>
      </c>
    </row>
    <row r="399" spans="1:6" s="112" customFormat="1" ht="19.5" customHeight="1">
      <c r="A399" s="136"/>
      <c r="B399" s="182">
        <v>92601</v>
      </c>
      <c r="C399" s="380" t="s">
        <v>366</v>
      </c>
      <c r="D399" s="381"/>
      <c r="E399" s="445">
        <f>SUM(E402:E404)</f>
        <v>10000</v>
      </c>
      <c r="F399" s="445">
        <f>SUM(F402:F404)</f>
        <v>10000</v>
      </c>
    </row>
    <row r="400" spans="1:6" s="112" customFormat="1" ht="25.5" hidden="1">
      <c r="A400" s="136"/>
      <c r="B400" s="271"/>
      <c r="C400" s="268" t="s">
        <v>286</v>
      </c>
      <c r="D400" s="123" t="s">
        <v>287</v>
      </c>
      <c r="E400" s="111"/>
      <c r="F400" s="111"/>
    </row>
    <row r="401" spans="1:6" s="112" customFormat="1" ht="38.25" hidden="1">
      <c r="A401" s="136"/>
      <c r="B401" s="276"/>
      <c r="C401" s="356">
        <v>2820</v>
      </c>
      <c r="D401" s="123" t="s">
        <v>292</v>
      </c>
      <c r="E401" s="116"/>
      <c r="F401" s="116"/>
    </row>
    <row r="402" spans="1:6" s="112" customFormat="1" ht="21" customHeight="1">
      <c r="A402" s="136"/>
      <c r="B402" s="276"/>
      <c r="C402" s="357">
        <v>4260</v>
      </c>
      <c r="D402" s="299" t="s">
        <v>124</v>
      </c>
      <c r="E402" s="446">
        <v>5000</v>
      </c>
      <c r="F402" s="446"/>
    </row>
    <row r="403" spans="1:6" s="112" customFormat="1" ht="21" customHeight="1">
      <c r="A403" s="136"/>
      <c r="B403" s="276"/>
      <c r="C403" s="444">
        <v>6050</v>
      </c>
      <c r="D403" s="359" t="s">
        <v>98</v>
      </c>
      <c r="E403" s="447">
        <v>5000</v>
      </c>
      <c r="F403" s="447"/>
    </row>
    <row r="404" spans="1:6" s="112" customFormat="1" ht="28.5" customHeight="1" thickBot="1">
      <c r="A404" s="136"/>
      <c r="B404" s="276"/>
      <c r="C404" s="358" t="s">
        <v>180</v>
      </c>
      <c r="D404" s="359" t="s">
        <v>181</v>
      </c>
      <c r="E404" s="447"/>
      <c r="F404" s="447">
        <v>10000</v>
      </c>
    </row>
    <row r="405" spans="1:7" s="226" customFormat="1" ht="28.5" customHeight="1" thickBot="1">
      <c r="A405" s="369" t="s">
        <v>293</v>
      </c>
      <c r="B405" s="370"/>
      <c r="C405" s="370"/>
      <c r="D405" s="371"/>
      <c r="E405" s="212">
        <f>E7+E44+E83+E159+E232+E370+E59+E77+E349+E384+E366+E398</f>
        <v>128761</v>
      </c>
      <c r="F405" s="212">
        <f>F7+F44+F83+F159+F232+F370+F59+F77+F349+F384+F366+F398</f>
        <v>24450</v>
      </c>
      <c r="G405" s="225">
        <f>E405-F405</f>
        <v>104311</v>
      </c>
    </row>
    <row r="406" ht="17.25" customHeight="1">
      <c r="E406" s="227"/>
    </row>
    <row r="407" spans="1:7" ht="12.75">
      <c r="A407" s="228" t="s">
        <v>294</v>
      </c>
      <c r="B407" s="229"/>
      <c r="C407" s="229"/>
      <c r="E407" s="230"/>
      <c r="F407" s="231"/>
      <c r="G407" s="232">
        <f>G405+G406</f>
        <v>104311</v>
      </c>
    </row>
    <row r="408" spans="2:6" ht="12.75">
      <c r="B408" s="233"/>
      <c r="C408" s="229"/>
      <c r="D408" s="231"/>
      <c r="E408" s="231"/>
      <c r="F408" s="231"/>
    </row>
    <row r="409" spans="2:6" ht="12.75">
      <c r="B409" s="229"/>
      <c r="C409" s="229"/>
      <c r="D409" s="231"/>
      <c r="E409" s="231"/>
      <c r="F409" s="231"/>
    </row>
    <row r="410" spans="2:6" ht="12.75">
      <c r="B410" s="229"/>
      <c r="C410" s="229"/>
      <c r="D410" s="231"/>
      <c r="E410" s="231"/>
      <c r="F410" s="231"/>
    </row>
    <row r="411" spans="2:6" ht="12.75">
      <c r="B411" s="229"/>
      <c r="C411" s="229"/>
      <c r="D411" s="231"/>
      <c r="E411" s="231"/>
      <c r="F411" s="231"/>
    </row>
    <row r="412" spans="2:6" ht="12.75">
      <c r="B412" s="229"/>
      <c r="C412" s="229"/>
      <c r="D412" s="231"/>
      <c r="E412" s="231"/>
      <c r="F412" s="231"/>
    </row>
    <row r="413" spans="2:6" ht="12.75">
      <c r="B413" s="229"/>
      <c r="C413" s="229"/>
      <c r="D413" s="231"/>
      <c r="E413" s="231"/>
      <c r="F413" s="231"/>
    </row>
    <row r="414" spans="2:6" ht="12.75">
      <c r="B414" s="229"/>
      <c r="C414" s="229"/>
      <c r="D414" s="231"/>
      <c r="E414" s="231"/>
      <c r="F414" s="231"/>
    </row>
    <row r="415" spans="2:6" ht="12.75">
      <c r="B415" s="229"/>
      <c r="C415" s="229"/>
      <c r="D415" s="231"/>
      <c r="E415" s="231"/>
      <c r="F415" s="231"/>
    </row>
    <row r="416" spans="2:6" ht="12.75">
      <c r="B416" s="229"/>
      <c r="C416" s="229"/>
      <c r="D416" s="231"/>
      <c r="E416" s="231"/>
      <c r="F416" s="231"/>
    </row>
    <row r="417" spans="2:6" ht="12.75">
      <c r="B417" s="229"/>
      <c r="C417" s="229"/>
      <c r="D417" s="231"/>
      <c r="E417" s="231"/>
      <c r="F417" s="231"/>
    </row>
    <row r="418" spans="2:6" ht="12.75">
      <c r="B418" s="229"/>
      <c r="C418" s="229"/>
      <c r="D418" s="231"/>
      <c r="E418" s="231"/>
      <c r="F418" s="231"/>
    </row>
    <row r="419" spans="2:6" ht="12.75">
      <c r="B419" s="229"/>
      <c r="C419" s="229"/>
      <c r="D419" s="231"/>
      <c r="E419" s="231"/>
      <c r="F419" s="231"/>
    </row>
    <row r="420" spans="2:6" ht="12.75">
      <c r="B420" s="229"/>
      <c r="C420" s="229"/>
      <c r="D420" s="231"/>
      <c r="E420" s="231"/>
      <c r="F420" s="231"/>
    </row>
    <row r="421" spans="2:6" ht="12.75">
      <c r="B421" s="229"/>
      <c r="C421" s="229"/>
      <c r="D421" s="231"/>
      <c r="E421" s="231"/>
      <c r="F421" s="231"/>
    </row>
    <row r="422" spans="2:6" ht="12.75">
      <c r="B422" s="229"/>
      <c r="C422" s="229"/>
      <c r="D422" s="231"/>
      <c r="E422" s="231"/>
      <c r="F422" s="231"/>
    </row>
    <row r="423" spans="2:6" ht="12.75">
      <c r="B423" s="229"/>
      <c r="C423" s="229"/>
      <c r="D423" s="231"/>
      <c r="E423" s="231"/>
      <c r="F423" s="231"/>
    </row>
    <row r="424" spans="2:6" ht="12.75">
      <c r="B424" s="229"/>
      <c r="C424" s="229"/>
      <c r="D424" s="231"/>
      <c r="E424" s="231"/>
      <c r="F424" s="231"/>
    </row>
    <row r="425" spans="2:6" ht="12.75">
      <c r="B425" s="229"/>
      <c r="C425" s="229"/>
      <c r="D425" s="231"/>
      <c r="E425" s="231"/>
      <c r="F425" s="231"/>
    </row>
    <row r="426" spans="2:6" ht="12.75">
      <c r="B426" s="229"/>
      <c r="C426" s="229"/>
      <c r="D426" s="231"/>
      <c r="E426" s="231"/>
      <c r="F426" s="231"/>
    </row>
    <row r="427" spans="2:6" ht="12.75">
      <c r="B427" s="229"/>
      <c r="C427" s="229"/>
      <c r="D427" s="231"/>
      <c r="E427" s="231"/>
      <c r="F427" s="231"/>
    </row>
    <row r="428" spans="2:6" ht="12.75">
      <c r="B428" s="229"/>
      <c r="C428" s="229"/>
      <c r="D428" s="231"/>
      <c r="E428" s="231"/>
      <c r="F428" s="231"/>
    </row>
    <row r="429" spans="2:6" ht="12.75">
      <c r="B429" s="229"/>
      <c r="C429" s="229"/>
      <c r="D429" s="231"/>
      <c r="E429" s="231"/>
      <c r="F429" s="231"/>
    </row>
    <row r="430" spans="2:6" ht="12.75">
      <c r="B430" s="229"/>
      <c r="C430" s="229"/>
      <c r="D430" s="231"/>
      <c r="E430" s="231"/>
      <c r="F430" s="231"/>
    </row>
    <row r="431" spans="2:6" ht="12.75">
      <c r="B431" s="229"/>
      <c r="C431" s="229"/>
      <c r="D431" s="231"/>
      <c r="E431" s="231"/>
      <c r="F431" s="231"/>
    </row>
    <row r="432" spans="2:6" ht="12.75">
      <c r="B432" s="229"/>
      <c r="C432" s="229"/>
      <c r="D432" s="231"/>
      <c r="E432" s="231"/>
      <c r="F432" s="231"/>
    </row>
    <row r="433" spans="2:6" ht="12.75">
      <c r="B433" s="229"/>
      <c r="C433" s="229"/>
      <c r="D433" s="231"/>
      <c r="E433" s="231"/>
      <c r="F433" s="231"/>
    </row>
    <row r="434" spans="2:6" ht="12.75">
      <c r="B434" s="229"/>
      <c r="C434" s="229"/>
      <c r="D434" s="231"/>
      <c r="E434" s="231"/>
      <c r="F434" s="231"/>
    </row>
    <row r="435" spans="2:6" ht="12.75">
      <c r="B435" s="229"/>
      <c r="C435" s="229"/>
      <c r="D435" s="231"/>
      <c r="E435" s="231"/>
      <c r="F435" s="231"/>
    </row>
    <row r="436" spans="2:6" ht="12.75">
      <c r="B436" s="229"/>
      <c r="C436" s="229"/>
      <c r="D436" s="231"/>
      <c r="E436" s="231"/>
      <c r="F436" s="231"/>
    </row>
    <row r="437" spans="2:6" ht="12.75">
      <c r="B437" s="229"/>
      <c r="C437" s="229"/>
      <c r="D437" s="231"/>
      <c r="E437" s="231"/>
      <c r="F437" s="231"/>
    </row>
    <row r="438" spans="2:6" ht="12.75">
      <c r="B438" s="229"/>
      <c r="C438" s="229"/>
      <c r="D438" s="231"/>
      <c r="E438" s="231"/>
      <c r="F438" s="231"/>
    </row>
    <row r="439" spans="2:6" ht="12.75">
      <c r="B439" s="229"/>
      <c r="C439" s="229"/>
      <c r="D439" s="231"/>
      <c r="E439" s="231"/>
      <c r="F439" s="231"/>
    </row>
  </sheetData>
  <mergeCells count="32">
    <mergeCell ref="B77:D77"/>
    <mergeCell ref="C78:D78"/>
    <mergeCell ref="A405:D405"/>
    <mergeCell ref="E4:E5"/>
    <mergeCell ref="F4:F5"/>
    <mergeCell ref="A4:A5"/>
    <mergeCell ref="B4:B5"/>
    <mergeCell ref="C4:C5"/>
    <mergeCell ref="D4:D5"/>
    <mergeCell ref="B384:D384"/>
    <mergeCell ref="B349:D349"/>
    <mergeCell ref="A284:A285"/>
    <mergeCell ref="C284:C285"/>
    <mergeCell ref="D284:D285"/>
    <mergeCell ref="A2:F2"/>
    <mergeCell ref="B284:B285"/>
    <mergeCell ref="E284:E285"/>
    <mergeCell ref="F284:F285"/>
    <mergeCell ref="C45:D45"/>
    <mergeCell ref="B44:D44"/>
    <mergeCell ref="C47:D47"/>
    <mergeCell ref="C60:D60"/>
    <mergeCell ref="B59:D59"/>
    <mergeCell ref="B398:D398"/>
    <mergeCell ref="C399:D399"/>
    <mergeCell ref="C367:D367"/>
    <mergeCell ref="B366:D366"/>
    <mergeCell ref="D236:F236"/>
    <mergeCell ref="C233:D233"/>
    <mergeCell ref="B232:D232"/>
    <mergeCell ref="C73:D73"/>
    <mergeCell ref="B370:D370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Zarządzenia Wójta Gminy Miłkowice Nr 15/2009
z dnia 31 marca 2009r.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1"/>
  <dimension ref="A1:M96"/>
  <sheetViews>
    <sheetView tabSelected="1" zoomScale="83" zoomScaleNormal="83" workbookViewId="0" topLeftCell="A77">
      <selection activeCell="G92" sqref="G92"/>
    </sheetView>
  </sheetViews>
  <sheetFormatPr defaultColWidth="9.00390625" defaultRowHeight="18.75" customHeight="1"/>
  <cols>
    <col min="1" max="1" width="4.25390625" style="87" customWidth="1"/>
    <col min="2" max="2" width="49.375" style="87" customWidth="1"/>
    <col min="3" max="3" width="11.00390625" style="87" customWidth="1"/>
    <col min="4" max="4" width="12.625" style="88" customWidth="1"/>
    <col min="5" max="5" width="14.25390625" style="87" bestFit="1" customWidth="1"/>
    <col min="6" max="6" width="14.25390625" style="87" customWidth="1"/>
    <col min="7" max="7" width="11.625" style="87" customWidth="1"/>
    <col min="8" max="8" width="13.875" style="87" customWidth="1"/>
    <col min="9" max="9" width="12.625" style="87" customWidth="1"/>
    <col min="10" max="10" width="10.00390625" style="87" hidden="1" customWidth="1"/>
    <col min="11" max="11" width="13.375" style="87" customWidth="1"/>
    <col min="12" max="12" width="13.75390625" style="87" customWidth="1"/>
    <col min="13" max="13" width="4.125" style="87" customWidth="1"/>
    <col min="14" max="16384" width="6.75390625" style="87" customWidth="1"/>
  </cols>
  <sheetData>
    <row r="1" spans="1:13" s="2" customFormat="1" ht="21" customHeight="1">
      <c r="A1" s="410" t="s">
        <v>317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1"/>
    </row>
    <row r="2" spans="2:13" s="3" customFormat="1" ht="12" customHeight="1" thickBot="1">
      <c r="B2" s="4"/>
      <c r="D2" s="4"/>
      <c r="L2" s="5" t="s">
        <v>0</v>
      </c>
      <c r="M2" s="6"/>
    </row>
    <row r="3" spans="1:13" s="8" customFormat="1" ht="14.25" customHeight="1">
      <c r="A3" s="414" t="s">
        <v>1</v>
      </c>
      <c r="B3" s="397" t="s">
        <v>2</v>
      </c>
      <c r="C3" s="397" t="s">
        <v>3</v>
      </c>
      <c r="D3" s="395" t="s">
        <v>4</v>
      </c>
      <c r="E3" s="397" t="s">
        <v>318</v>
      </c>
      <c r="F3" s="399" t="s">
        <v>5</v>
      </c>
      <c r="G3" s="400"/>
      <c r="H3" s="400"/>
      <c r="I3" s="401"/>
      <c r="J3" s="7"/>
      <c r="K3" s="7"/>
      <c r="L3" s="411" t="s">
        <v>6</v>
      </c>
      <c r="M3" s="6"/>
    </row>
    <row r="4" spans="1:13" s="8" customFormat="1" ht="14.25" customHeight="1">
      <c r="A4" s="415"/>
      <c r="B4" s="398"/>
      <c r="C4" s="398"/>
      <c r="D4" s="396"/>
      <c r="E4" s="398"/>
      <c r="F4" s="402" t="s">
        <v>7</v>
      </c>
      <c r="G4" s="402" t="s">
        <v>8</v>
      </c>
      <c r="H4" s="402"/>
      <c r="I4" s="402"/>
      <c r="J4" s="9"/>
      <c r="K4" s="9"/>
      <c r="L4" s="412"/>
      <c r="M4" s="6"/>
    </row>
    <row r="5" spans="1:13" s="8" customFormat="1" ht="14.25" customHeight="1">
      <c r="A5" s="415"/>
      <c r="B5" s="398"/>
      <c r="C5" s="398"/>
      <c r="D5" s="396"/>
      <c r="E5" s="398"/>
      <c r="F5" s="403"/>
      <c r="G5" s="388" t="s">
        <v>9</v>
      </c>
      <c r="H5" s="388" t="s">
        <v>319</v>
      </c>
      <c r="I5" s="388" t="s">
        <v>11</v>
      </c>
      <c r="J5" s="10" t="s">
        <v>12</v>
      </c>
      <c r="K5" s="388" t="s">
        <v>13</v>
      </c>
      <c r="L5" s="412"/>
      <c r="M5" s="6"/>
    </row>
    <row r="6" spans="1:13" s="8" customFormat="1" ht="14.25" customHeight="1">
      <c r="A6" s="415"/>
      <c r="B6" s="398"/>
      <c r="C6" s="398"/>
      <c r="D6" s="396"/>
      <c r="E6" s="398"/>
      <c r="F6" s="403"/>
      <c r="G6" s="389"/>
      <c r="H6" s="389"/>
      <c r="I6" s="389"/>
      <c r="J6" s="11"/>
      <c r="K6" s="389"/>
      <c r="L6" s="412"/>
      <c r="M6" s="6"/>
    </row>
    <row r="7" spans="1:13" s="8" customFormat="1" ht="15" customHeight="1">
      <c r="A7" s="415"/>
      <c r="B7" s="398"/>
      <c r="C7" s="398"/>
      <c r="D7" s="396"/>
      <c r="E7" s="398"/>
      <c r="F7" s="403"/>
      <c r="G7" s="389"/>
      <c r="H7" s="389"/>
      <c r="I7" s="389"/>
      <c r="J7" s="11"/>
      <c r="K7" s="390"/>
      <c r="L7" s="413"/>
      <c r="M7" s="6"/>
    </row>
    <row r="8" spans="1:13" s="17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5">
        <v>7</v>
      </c>
      <c r="H8" s="15">
        <v>8</v>
      </c>
      <c r="I8" s="15">
        <v>9</v>
      </c>
      <c r="J8" s="15">
        <v>10</v>
      </c>
      <c r="K8" s="15">
        <v>10</v>
      </c>
      <c r="L8" s="300">
        <v>11</v>
      </c>
      <c r="M8" s="16"/>
    </row>
    <row r="9" spans="1:13" s="21" customFormat="1" ht="18" customHeight="1" thickBot="1">
      <c r="A9" s="408" t="s">
        <v>14</v>
      </c>
      <c r="B9" s="409"/>
      <c r="C9" s="409"/>
      <c r="D9" s="18">
        <f aca="true" t="shared" si="0" ref="D9:J9">D10</f>
        <v>15097700</v>
      </c>
      <c r="E9" s="18">
        <f t="shared" si="0"/>
        <v>1797400</v>
      </c>
      <c r="F9" s="18">
        <f t="shared" si="0"/>
        <v>463100</v>
      </c>
      <c r="G9" s="18">
        <f t="shared" si="0"/>
        <v>705900</v>
      </c>
      <c r="H9" s="18">
        <f t="shared" si="0"/>
        <v>599400</v>
      </c>
      <c r="I9" s="18">
        <f t="shared" si="0"/>
        <v>29000</v>
      </c>
      <c r="J9" s="18">
        <f t="shared" si="0"/>
        <v>0</v>
      </c>
      <c r="K9" s="49"/>
      <c r="L9" s="301"/>
      <c r="M9" s="20"/>
    </row>
    <row r="10" spans="1:13" s="21" customFormat="1" ht="21.75" customHeight="1" thickBot="1">
      <c r="A10" s="406" t="s">
        <v>15</v>
      </c>
      <c r="B10" s="407"/>
      <c r="C10" s="407"/>
      <c r="D10" s="22">
        <f aca="true" t="shared" si="1" ref="D10:I10">SUM(D11:D17)</f>
        <v>15097700</v>
      </c>
      <c r="E10" s="22">
        <f t="shared" si="1"/>
        <v>1797400</v>
      </c>
      <c r="F10" s="22">
        <f t="shared" si="1"/>
        <v>463100</v>
      </c>
      <c r="G10" s="22">
        <f t="shared" si="1"/>
        <v>705900</v>
      </c>
      <c r="H10" s="22">
        <f t="shared" si="1"/>
        <v>599400</v>
      </c>
      <c r="I10" s="22">
        <f t="shared" si="1"/>
        <v>29000</v>
      </c>
      <c r="J10" s="22">
        <f>SUM(J12:J12)</f>
        <v>0</v>
      </c>
      <c r="K10" s="50"/>
      <c r="L10" s="302"/>
      <c r="M10" s="20"/>
    </row>
    <row r="11" spans="1:13" s="21" customFormat="1" ht="30" customHeight="1" thickTop="1">
      <c r="A11" s="25">
        <v>1</v>
      </c>
      <c r="B11" s="26" t="s">
        <v>16</v>
      </c>
      <c r="C11" s="27" t="s">
        <v>320</v>
      </c>
      <c r="D11" s="28">
        <v>8754700</v>
      </c>
      <c r="E11" s="28">
        <f>SUM(F11,G11,H11,I11,K11)</f>
        <v>712400</v>
      </c>
      <c r="F11" s="28">
        <v>463100</v>
      </c>
      <c r="G11" s="28">
        <v>249300</v>
      </c>
      <c r="H11" s="303"/>
      <c r="I11" s="303"/>
      <c r="J11" s="28"/>
      <c r="K11" s="304"/>
      <c r="L11" s="430" t="s">
        <v>321</v>
      </c>
      <c r="M11" s="20"/>
    </row>
    <row r="12" spans="1:13" s="21" customFormat="1" ht="25.5">
      <c r="A12" s="25">
        <v>2</v>
      </c>
      <c r="B12" s="31" t="s">
        <v>19</v>
      </c>
      <c r="C12" s="27" t="s">
        <v>322</v>
      </c>
      <c r="D12" s="33">
        <v>5107000</v>
      </c>
      <c r="E12" s="33">
        <f>SUM(F12,G12,H12,I12,K12)</f>
        <v>110000</v>
      </c>
      <c r="F12" s="33"/>
      <c r="G12" s="33">
        <f>110000-H12</f>
        <v>46000</v>
      </c>
      <c r="H12" s="33">
        <v>64000</v>
      </c>
      <c r="I12" s="305"/>
      <c r="J12" s="33"/>
      <c r="K12" s="304" t="s">
        <v>323</v>
      </c>
      <c r="L12" s="431"/>
      <c r="M12" s="20"/>
    </row>
    <row r="13" spans="1:13" s="21" customFormat="1" ht="27" customHeight="1">
      <c r="A13" s="37">
        <v>3</v>
      </c>
      <c r="B13" s="38" t="s">
        <v>23</v>
      </c>
      <c r="C13" s="39" t="s">
        <v>30</v>
      </c>
      <c r="D13" s="40">
        <f>20000+16000+E13</f>
        <v>86000</v>
      </c>
      <c r="E13" s="41">
        <f>SUM(F13,G13,H13,I13,K13)</f>
        <v>50000</v>
      </c>
      <c r="F13" s="36" t="s">
        <v>324</v>
      </c>
      <c r="G13" s="40">
        <v>50000</v>
      </c>
      <c r="H13" s="34"/>
      <c r="I13" s="41"/>
      <c r="J13" s="41"/>
      <c r="K13" s="29" t="s">
        <v>51</v>
      </c>
      <c r="L13" s="432" t="s">
        <v>36</v>
      </c>
      <c r="M13" s="20"/>
    </row>
    <row r="14" spans="1:13" s="21" customFormat="1" ht="28.5" customHeight="1">
      <c r="A14" s="30">
        <v>4</v>
      </c>
      <c r="B14" s="31" t="s">
        <v>21</v>
      </c>
      <c r="C14" s="32" t="s">
        <v>30</v>
      </c>
      <c r="D14" s="34">
        <f>110000+5000+E14</f>
        <v>196000</v>
      </c>
      <c r="E14" s="33">
        <f>SUM(F14,G14,F16,I14,K14)</f>
        <v>81000</v>
      </c>
      <c r="F14" s="36" t="s">
        <v>325</v>
      </c>
      <c r="G14" s="34">
        <f>60000+21000</f>
        <v>81000</v>
      </c>
      <c r="I14" s="33"/>
      <c r="J14" s="33"/>
      <c r="K14" s="29" t="s">
        <v>51</v>
      </c>
      <c r="L14" s="430"/>
      <c r="M14" s="20"/>
    </row>
    <row r="15" spans="1:13" s="21" customFormat="1" ht="33.75">
      <c r="A15" s="30">
        <v>5</v>
      </c>
      <c r="B15" s="31" t="s">
        <v>326</v>
      </c>
      <c r="C15" s="32" t="s">
        <v>30</v>
      </c>
      <c r="D15" s="34">
        <f>3000+E15+11000</f>
        <v>178000</v>
      </c>
      <c r="E15" s="33">
        <f>SUM(F15,G15,H15,I15,K15)</f>
        <v>164000</v>
      </c>
      <c r="F15" s="36" t="s">
        <v>327</v>
      </c>
      <c r="G15" s="33">
        <v>49600</v>
      </c>
      <c r="H15" s="33">
        <v>85400</v>
      </c>
      <c r="I15" s="33">
        <v>29000</v>
      </c>
      <c r="J15" s="33"/>
      <c r="K15" s="35" t="s">
        <v>18</v>
      </c>
      <c r="L15" s="430"/>
      <c r="M15" s="20"/>
    </row>
    <row r="16" spans="1:13" s="21" customFormat="1" ht="19.5">
      <c r="A16" s="30">
        <v>6</v>
      </c>
      <c r="B16" s="31" t="s">
        <v>328</v>
      </c>
      <c r="C16" s="32">
        <v>2009</v>
      </c>
      <c r="D16" s="34">
        <f>E16</f>
        <v>20000</v>
      </c>
      <c r="E16" s="33">
        <f>SUM(F16,G16,H16,I16,K16)</f>
        <v>20000</v>
      </c>
      <c r="F16" s="36" t="s">
        <v>329</v>
      </c>
      <c r="G16" s="33">
        <v>20000</v>
      </c>
      <c r="H16" s="33"/>
      <c r="I16" s="33"/>
      <c r="J16" s="33"/>
      <c r="K16" s="35"/>
      <c r="L16" s="431"/>
      <c r="M16" s="20"/>
    </row>
    <row r="17" spans="1:13" s="21" customFormat="1" ht="39" thickBot="1">
      <c r="A17" s="30">
        <v>7</v>
      </c>
      <c r="B17" s="31" t="s">
        <v>22</v>
      </c>
      <c r="C17" s="32" t="s">
        <v>322</v>
      </c>
      <c r="D17" s="34">
        <v>756000</v>
      </c>
      <c r="E17" s="33">
        <f>SUM(G17,H17,I17,K17)</f>
        <v>660000</v>
      </c>
      <c r="F17" s="36" t="s">
        <v>330</v>
      </c>
      <c r="G17" s="34">
        <f>160000+50000</f>
        <v>210000</v>
      </c>
      <c r="H17" s="34">
        <v>450000</v>
      </c>
      <c r="I17" s="33"/>
      <c r="J17" s="33"/>
      <c r="K17" s="35" t="s">
        <v>331</v>
      </c>
      <c r="L17" s="306" t="s">
        <v>332</v>
      </c>
      <c r="M17" s="20"/>
    </row>
    <row r="18" spans="1:13" s="21" customFormat="1" ht="18" customHeight="1" thickBot="1">
      <c r="A18" s="408" t="s">
        <v>26</v>
      </c>
      <c r="B18" s="409"/>
      <c r="C18" s="409"/>
      <c r="D18" s="18">
        <f aca="true" t="shared" si="2" ref="D18:I18">D19</f>
        <v>3256013</v>
      </c>
      <c r="E18" s="18">
        <f t="shared" si="2"/>
        <v>1408804</v>
      </c>
      <c r="F18" s="18">
        <f t="shared" si="2"/>
        <v>0</v>
      </c>
      <c r="G18" s="18">
        <f t="shared" si="2"/>
        <v>865900</v>
      </c>
      <c r="H18" s="18">
        <f t="shared" si="2"/>
        <v>0</v>
      </c>
      <c r="I18" s="18">
        <f t="shared" si="2"/>
        <v>542904</v>
      </c>
      <c r="J18" s="18" t="e">
        <f>J19+#REF!</f>
        <v>#REF!</v>
      </c>
      <c r="K18" s="49"/>
      <c r="L18" s="307"/>
      <c r="M18" s="20"/>
    </row>
    <row r="19" spans="1:13" s="21" customFormat="1" ht="20.25" customHeight="1" thickBot="1">
      <c r="A19" s="406" t="s">
        <v>27</v>
      </c>
      <c r="B19" s="407"/>
      <c r="C19" s="407"/>
      <c r="D19" s="22">
        <f aca="true" t="shared" si="3" ref="D19:J19">SUM(D20:D28)</f>
        <v>3256013</v>
      </c>
      <c r="E19" s="22">
        <f t="shared" si="3"/>
        <v>1408804</v>
      </c>
      <c r="F19" s="22">
        <f t="shared" si="3"/>
        <v>0</v>
      </c>
      <c r="G19" s="22">
        <f t="shared" si="3"/>
        <v>865900</v>
      </c>
      <c r="H19" s="22">
        <f t="shared" si="3"/>
        <v>0</v>
      </c>
      <c r="I19" s="22">
        <f t="shared" si="3"/>
        <v>542904</v>
      </c>
      <c r="J19" s="22">
        <f t="shared" si="3"/>
        <v>0</v>
      </c>
      <c r="K19" s="50"/>
      <c r="L19" s="302"/>
      <c r="M19" s="20"/>
    </row>
    <row r="20" spans="1:13" s="21" customFormat="1" ht="24.75" customHeight="1" thickTop="1">
      <c r="A20" s="25">
        <v>8</v>
      </c>
      <c r="B20" s="48" t="s">
        <v>333</v>
      </c>
      <c r="C20" s="27" t="s">
        <v>28</v>
      </c>
      <c r="D20" s="28">
        <v>283000</v>
      </c>
      <c r="E20" s="33">
        <f>SUM(F20,G20,H20,I20,L14)</f>
        <v>90000</v>
      </c>
      <c r="F20" s="28"/>
      <c r="G20" s="28">
        <v>90000</v>
      </c>
      <c r="H20" s="28"/>
      <c r="I20" s="28"/>
      <c r="J20" s="28"/>
      <c r="K20" s="28"/>
      <c r="L20" s="433" t="s">
        <v>321</v>
      </c>
      <c r="M20" s="20"/>
    </row>
    <row r="21" spans="1:13" s="21" customFormat="1" ht="19.5" customHeight="1">
      <c r="A21" s="30">
        <v>9</v>
      </c>
      <c r="B21" s="44" t="s">
        <v>29</v>
      </c>
      <c r="C21" s="32" t="s">
        <v>25</v>
      </c>
      <c r="D21" s="34">
        <f>400+E21+579600</f>
        <v>610000</v>
      </c>
      <c r="E21" s="33">
        <f>SUM(F21,G21,H21,I21,L16)</f>
        <v>30000</v>
      </c>
      <c r="F21" s="33"/>
      <c r="G21" s="33">
        <v>30000</v>
      </c>
      <c r="H21" s="33"/>
      <c r="I21" s="33"/>
      <c r="J21" s="33"/>
      <c r="K21" s="33"/>
      <c r="L21" s="430"/>
      <c r="M21" s="20"/>
    </row>
    <row r="22" spans="1:13" s="21" customFormat="1" ht="24.75" customHeight="1">
      <c r="A22" s="25">
        <v>10</v>
      </c>
      <c r="B22" s="48" t="s">
        <v>334</v>
      </c>
      <c r="C22" s="27">
        <v>2009</v>
      </c>
      <c r="D22" s="28">
        <f>E22</f>
        <v>16000</v>
      </c>
      <c r="E22" s="33">
        <f>SUM(F22,G22,H22,I22,L17)</f>
        <v>16000</v>
      </c>
      <c r="F22" s="28"/>
      <c r="G22" s="28">
        <v>16000</v>
      </c>
      <c r="H22" s="28"/>
      <c r="I22" s="28"/>
      <c r="J22" s="28"/>
      <c r="K22" s="28"/>
      <c r="L22" s="430"/>
      <c r="M22" s="20"/>
    </row>
    <row r="23" spans="1:13" s="21" customFormat="1" ht="24.75" customHeight="1">
      <c r="A23" s="25">
        <v>11</v>
      </c>
      <c r="B23" s="48" t="s">
        <v>335</v>
      </c>
      <c r="C23" s="308">
        <v>2009</v>
      </c>
      <c r="D23" s="28">
        <f>E23</f>
        <v>50000</v>
      </c>
      <c r="E23" s="33">
        <f>SUM(F23,G23,H23,I23,L18)</f>
        <v>50000</v>
      </c>
      <c r="F23" s="28"/>
      <c r="G23" s="47">
        <v>2000</v>
      </c>
      <c r="H23" s="28"/>
      <c r="I23" s="28">
        <v>48000</v>
      </c>
      <c r="J23" s="28"/>
      <c r="K23" s="435" t="s">
        <v>364</v>
      </c>
      <c r="L23" s="430"/>
      <c r="M23" s="20"/>
    </row>
    <row r="24" spans="1:13" s="21" customFormat="1" ht="21" customHeight="1">
      <c r="A24" s="25">
        <v>12</v>
      </c>
      <c r="B24" s="44" t="s">
        <v>336</v>
      </c>
      <c r="C24" s="45">
        <v>2009</v>
      </c>
      <c r="D24" s="28">
        <f>E24</f>
        <v>70000</v>
      </c>
      <c r="E24" s="28">
        <f>SUM(F24,G24,H24,I24,K33)</f>
        <v>70000</v>
      </c>
      <c r="F24" s="46"/>
      <c r="G24" s="47">
        <v>20000</v>
      </c>
      <c r="H24" s="28"/>
      <c r="I24" s="28">
        <v>50000</v>
      </c>
      <c r="J24" s="28"/>
      <c r="K24" s="436"/>
      <c r="L24" s="430"/>
      <c r="M24" s="20"/>
    </row>
    <row r="25" spans="1:13" s="21" customFormat="1" ht="21" customHeight="1">
      <c r="A25" s="25">
        <v>13</v>
      </c>
      <c r="B25" s="44" t="s">
        <v>337</v>
      </c>
      <c r="C25" s="45" t="s">
        <v>30</v>
      </c>
      <c r="D25" s="28">
        <f>500+80000</f>
        <v>80500</v>
      </c>
      <c r="E25" s="28">
        <f>SUM(F25,G25,H25,I25,K34)</f>
        <v>80000</v>
      </c>
      <c r="F25" s="46"/>
      <c r="G25" s="47">
        <v>30000</v>
      </c>
      <c r="H25" s="28"/>
      <c r="I25" s="28">
        <v>50000</v>
      </c>
      <c r="J25" s="28"/>
      <c r="K25" s="436"/>
      <c r="L25" s="430"/>
      <c r="M25" s="20"/>
    </row>
    <row r="26" spans="1:13" s="21" customFormat="1" ht="21" customHeight="1">
      <c r="A26" s="25">
        <v>14</v>
      </c>
      <c r="B26" s="44" t="s">
        <v>24</v>
      </c>
      <c r="C26" s="45" t="s">
        <v>20</v>
      </c>
      <c r="D26" s="28">
        <v>1256100</v>
      </c>
      <c r="E26" s="33">
        <f>SUM(F26,G26,H26,I26,L21)</f>
        <v>224204</v>
      </c>
      <c r="F26" s="46"/>
      <c r="G26" s="47">
        <f>9600+1700</f>
        <v>11300</v>
      </c>
      <c r="H26" s="28"/>
      <c r="I26" s="28">
        <v>212904</v>
      </c>
      <c r="J26" s="28"/>
      <c r="K26" s="436"/>
      <c r="L26" s="430"/>
      <c r="M26" s="20"/>
    </row>
    <row r="27" spans="1:13" s="21" customFormat="1" ht="25.5">
      <c r="A27" s="67">
        <v>15</v>
      </c>
      <c r="B27" s="309" t="s">
        <v>338</v>
      </c>
      <c r="C27" s="290" t="s">
        <v>30</v>
      </c>
      <c r="D27" s="68">
        <f>4000+30+427+36600+200+30+46+480+E27</f>
        <v>840413</v>
      </c>
      <c r="E27" s="68">
        <f>SUM(F27,G27,H27,I27,K27)</f>
        <v>798600</v>
      </c>
      <c r="F27" s="310"/>
      <c r="G27" s="69">
        <f>790680+7907+13-I27</f>
        <v>666600</v>
      </c>
      <c r="H27" s="68"/>
      <c r="I27" s="68">
        <f>132000</f>
        <v>132000</v>
      </c>
      <c r="J27" s="68"/>
      <c r="K27" s="436"/>
      <c r="L27" s="430"/>
      <c r="M27" s="20"/>
    </row>
    <row r="28" spans="1:13" s="21" customFormat="1" ht="26.25" thickBot="1">
      <c r="A28" s="56">
        <v>16</v>
      </c>
      <c r="B28" s="311" t="s">
        <v>339</v>
      </c>
      <c r="C28" s="312">
        <v>2009</v>
      </c>
      <c r="D28" s="59">
        <f>E28</f>
        <v>50000</v>
      </c>
      <c r="E28" s="59">
        <f>SUM(F28,G28,H28,I28,K28)</f>
        <v>50000</v>
      </c>
      <c r="F28" s="313"/>
      <c r="G28" s="60"/>
      <c r="H28" s="59"/>
      <c r="I28" s="59">
        <v>50000</v>
      </c>
      <c r="J28" s="59"/>
      <c r="K28" s="437"/>
      <c r="L28" s="434"/>
      <c r="M28" s="20"/>
    </row>
    <row r="29" spans="2:13" s="3" customFormat="1" ht="12" customHeight="1" thickBot="1">
      <c r="B29" s="4"/>
      <c r="D29" s="4"/>
      <c r="L29" s="5"/>
      <c r="M29" s="6"/>
    </row>
    <row r="30" spans="1:13" s="8" customFormat="1" ht="14.25" customHeight="1">
      <c r="A30" s="414" t="s">
        <v>1</v>
      </c>
      <c r="B30" s="397" t="s">
        <v>2</v>
      </c>
      <c r="C30" s="397" t="s">
        <v>3</v>
      </c>
      <c r="D30" s="395" t="s">
        <v>4</v>
      </c>
      <c r="E30" s="397" t="s">
        <v>318</v>
      </c>
      <c r="F30" s="399" t="s">
        <v>5</v>
      </c>
      <c r="G30" s="400"/>
      <c r="H30" s="400"/>
      <c r="I30" s="401"/>
      <c r="J30" s="7"/>
      <c r="K30" s="7"/>
      <c r="L30" s="411" t="s">
        <v>6</v>
      </c>
      <c r="M30" s="6"/>
    </row>
    <row r="31" spans="1:13" s="8" customFormat="1" ht="14.25" customHeight="1">
      <c r="A31" s="415"/>
      <c r="B31" s="398"/>
      <c r="C31" s="398"/>
      <c r="D31" s="396"/>
      <c r="E31" s="398"/>
      <c r="F31" s="402" t="s">
        <v>7</v>
      </c>
      <c r="G31" s="402" t="s">
        <v>8</v>
      </c>
      <c r="H31" s="402"/>
      <c r="I31" s="402"/>
      <c r="J31" s="9"/>
      <c r="K31" s="9"/>
      <c r="L31" s="412"/>
      <c r="M31" s="6"/>
    </row>
    <row r="32" spans="1:13" s="8" customFormat="1" ht="14.25" customHeight="1">
      <c r="A32" s="415"/>
      <c r="B32" s="398"/>
      <c r="C32" s="398"/>
      <c r="D32" s="396"/>
      <c r="E32" s="398"/>
      <c r="F32" s="403"/>
      <c r="G32" s="388" t="s">
        <v>9</v>
      </c>
      <c r="H32" s="388" t="s">
        <v>319</v>
      </c>
      <c r="I32" s="388" t="s">
        <v>11</v>
      </c>
      <c r="J32" s="10" t="s">
        <v>12</v>
      </c>
      <c r="K32" s="388" t="s">
        <v>13</v>
      </c>
      <c r="L32" s="412"/>
      <c r="M32" s="6"/>
    </row>
    <row r="33" spans="1:13" s="8" customFormat="1" ht="14.25" customHeight="1">
      <c r="A33" s="415"/>
      <c r="B33" s="398"/>
      <c r="C33" s="398"/>
      <c r="D33" s="396"/>
      <c r="E33" s="398"/>
      <c r="F33" s="403"/>
      <c r="G33" s="389"/>
      <c r="H33" s="389"/>
      <c r="I33" s="389"/>
      <c r="J33" s="11"/>
      <c r="K33" s="389"/>
      <c r="L33" s="412"/>
      <c r="M33" s="6"/>
    </row>
    <row r="34" spans="1:13" s="8" customFormat="1" ht="15" customHeight="1" thickBot="1">
      <c r="A34" s="415"/>
      <c r="B34" s="398"/>
      <c r="C34" s="398"/>
      <c r="D34" s="396"/>
      <c r="E34" s="398"/>
      <c r="F34" s="403"/>
      <c r="G34" s="389"/>
      <c r="H34" s="389"/>
      <c r="I34" s="389"/>
      <c r="J34" s="11"/>
      <c r="K34" s="390"/>
      <c r="L34" s="413"/>
      <c r="M34" s="6"/>
    </row>
    <row r="35" spans="1:13" s="17" customFormat="1" ht="10.5" customHeight="1" thickBot="1">
      <c r="A35" s="314">
        <v>1</v>
      </c>
      <c r="B35" s="315">
        <v>2</v>
      </c>
      <c r="C35" s="315">
        <v>3</v>
      </c>
      <c r="D35" s="316">
        <v>4</v>
      </c>
      <c r="E35" s="315">
        <v>5</v>
      </c>
      <c r="F35" s="315">
        <v>6</v>
      </c>
      <c r="G35" s="317">
        <v>7</v>
      </c>
      <c r="H35" s="317">
        <v>8</v>
      </c>
      <c r="I35" s="317">
        <v>9</v>
      </c>
      <c r="J35" s="15">
        <v>10</v>
      </c>
      <c r="K35" s="318">
        <v>10</v>
      </c>
      <c r="L35" s="319">
        <v>11</v>
      </c>
      <c r="M35" s="16"/>
    </row>
    <row r="36" spans="1:13" s="21" customFormat="1" ht="21" customHeight="1" thickBot="1">
      <c r="A36" s="418" t="s">
        <v>33</v>
      </c>
      <c r="B36" s="416"/>
      <c r="C36" s="417"/>
      <c r="D36" s="18">
        <f aca="true" t="shared" si="4" ref="D36:J36">D37</f>
        <v>520000</v>
      </c>
      <c r="E36" s="18">
        <f t="shared" si="4"/>
        <v>54400</v>
      </c>
      <c r="F36" s="18">
        <f t="shared" si="4"/>
        <v>0</v>
      </c>
      <c r="G36" s="49">
        <f t="shared" si="4"/>
        <v>54400</v>
      </c>
      <c r="H36" s="18">
        <f t="shared" si="4"/>
        <v>0</v>
      </c>
      <c r="I36" s="18">
        <f t="shared" si="4"/>
        <v>0</v>
      </c>
      <c r="J36" s="18">
        <f t="shared" si="4"/>
        <v>0</v>
      </c>
      <c r="K36" s="49"/>
      <c r="L36" s="307"/>
      <c r="M36" s="20"/>
    </row>
    <row r="37" spans="1:13" s="21" customFormat="1" ht="19.5" customHeight="1" thickBot="1">
      <c r="A37" s="427" t="s">
        <v>34</v>
      </c>
      <c r="B37" s="428"/>
      <c r="C37" s="429"/>
      <c r="D37" s="22">
        <f aca="true" t="shared" si="5" ref="D37:J37">SUM(D38:D39)</f>
        <v>520000</v>
      </c>
      <c r="E37" s="22">
        <f t="shared" si="5"/>
        <v>54400</v>
      </c>
      <c r="F37" s="22">
        <f t="shared" si="5"/>
        <v>0</v>
      </c>
      <c r="G37" s="22">
        <f t="shared" si="5"/>
        <v>54400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50"/>
      <c r="L37" s="320"/>
      <c r="M37" s="20"/>
    </row>
    <row r="38" spans="1:13" s="21" customFormat="1" ht="26.25" thickTop="1">
      <c r="A38" s="25">
        <v>17</v>
      </c>
      <c r="B38" s="26" t="s">
        <v>35</v>
      </c>
      <c r="C38" s="55" t="s">
        <v>322</v>
      </c>
      <c r="D38" s="28">
        <v>500000</v>
      </c>
      <c r="E38" s="28">
        <f>SUM(F38,G38,H38,I38,L36)</f>
        <v>34400</v>
      </c>
      <c r="F38" s="28"/>
      <c r="G38" s="47">
        <v>34400</v>
      </c>
      <c r="H38" s="303"/>
      <c r="I38" s="28"/>
      <c r="J38" s="47"/>
      <c r="K38" s="304"/>
      <c r="L38" s="430" t="s">
        <v>321</v>
      </c>
      <c r="M38" s="20"/>
    </row>
    <row r="39" spans="1:13" s="21" customFormat="1" ht="24.75" customHeight="1" thickBot="1">
      <c r="A39" s="56">
        <v>18</v>
      </c>
      <c r="B39" s="57" t="s">
        <v>340</v>
      </c>
      <c r="C39" s="58">
        <v>2009</v>
      </c>
      <c r="D39" s="59">
        <f>E39</f>
        <v>20000</v>
      </c>
      <c r="E39" s="59">
        <f>SUM(F39,G39,H39,I39,L37)</f>
        <v>20000</v>
      </c>
      <c r="F39" s="59"/>
      <c r="G39" s="60">
        <v>20000</v>
      </c>
      <c r="H39" s="59"/>
      <c r="I39" s="59"/>
      <c r="J39" s="60"/>
      <c r="K39" s="60"/>
      <c r="L39" s="434"/>
      <c r="M39" s="20"/>
    </row>
    <row r="40" spans="1:13" s="21" customFormat="1" ht="30" customHeight="1" thickBot="1">
      <c r="A40" s="418" t="s">
        <v>37</v>
      </c>
      <c r="B40" s="416"/>
      <c r="C40" s="417"/>
      <c r="D40" s="18">
        <f aca="true" t="shared" si="6" ref="D40:J40">D43+D41</f>
        <v>423300</v>
      </c>
      <c r="E40" s="18">
        <f t="shared" si="6"/>
        <v>135400</v>
      </c>
      <c r="F40" s="18">
        <f t="shared" si="6"/>
        <v>0</v>
      </c>
      <c r="G40" s="18">
        <f t="shared" si="6"/>
        <v>135400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49"/>
      <c r="L40" s="307"/>
      <c r="M40" s="20"/>
    </row>
    <row r="41" spans="1:13" s="21" customFormat="1" ht="18.75" customHeight="1" thickBot="1">
      <c r="A41" s="406" t="s">
        <v>341</v>
      </c>
      <c r="B41" s="407"/>
      <c r="C41" s="407"/>
      <c r="D41" s="22">
        <f>D42</f>
        <v>30000</v>
      </c>
      <c r="E41" s="22">
        <f>E42</f>
        <v>30000</v>
      </c>
      <c r="F41" s="22">
        <f>F42</f>
        <v>0</v>
      </c>
      <c r="G41" s="22">
        <f>G42</f>
        <v>30000</v>
      </c>
      <c r="H41" s="22">
        <f>SUM(H42:H43)</f>
        <v>0</v>
      </c>
      <c r="I41" s="22">
        <f>SUM(I42:I43)</f>
        <v>0</v>
      </c>
      <c r="J41" s="22">
        <f>SUM(J42:J43)</f>
        <v>0</v>
      </c>
      <c r="K41" s="50"/>
      <c r="L41" s="302"/>
      <c r="M41" s="20"/>
    </row>
    <row r="42" spans="1:13" s="21" customFormat="1" ht="21" customHeight="1" thickTop="1">
      <c r="A42" s="25">
        <v>19</v>
      </c>
      <c r="B42" s="26" t="s">
        <v>342</v>
      </c>
      <c r="C42" s="74">
        <v>2009</v>
      </c>
      <c r="D42" s="28">
        <f>E42</f>
        <v>30000</v>
      </c>
      <c r="E42" s="28">
        <f>SUM(F42:I42)</f>
        <v>30000</v>
      </c>
      <c r="F42" s="28"/>
      <c r="G42" s="28">
        <v>30000</v>
      </c>
      <c r="H42" s="28"/>
      <c r="I42" s="28"/>
      <c r="J42" s="47"/>
      <c r="K42" s="321"/>
      <c r="L42" s="322"/>
      <c r="M42" s="20"/>
    </row>
    <row r="43" spans="1:13" s="21" customFormat="1" ht="18.75" customHeight="1" thickBot="1">
      <c r="A43" s="406" t="s">
        <v>38</v>
      </c>
      <c r="B43" s="407"/>
      <c r="C43" s="407"/>
      <c r="D43" s="22">
        <f aca="true" t="shared" si="7" ref="D43:J43">SUM(D44:D45)</f>
        <v>393300</v>
      </c>
      <c r="E43" s="22">
        <f t="shared" si="7"/>
        <v>105400</v>
      </c>
      <c r="F43" s="22">
        <f t="shared" si="7"/>
        <v>0</v>
      </c>
      <c r="G43" s="22">
        <f t="shared" si="7"/>
        <v>105400</v>
      </c>
      <c r="H43" s="22">
        <f t="shared" si="7"/>
        <v>0</v>
      </c>
      <c r="I43" s="22">
        <f t="shared" si="7"/>
        <v>0</v>
      </c>
      <c r="J43" s="22">
        <f t="shared" si="7"/>
        <v>0</v>
      </c>
      <c r="K43" s="50"/>
      <c r="L43" s="323"/>
      <c r="M43" s="20"/>
    </row>
    <row r="44" spans="1:13" s="21" customFormat="1" ht="21" customHeight="1" thickTop="1">
      <c r="A44" s="25">
        <v>20</v>
      </c>
      <c r="B44" s="26" t="s">
        <v>39</v>
      </c>
      <c r="C44" s="74" t="s">
        <v>30</v>
      </c>
      <c r="D44" s="28">
        <f>17900+E44</f>
        <v>93300</v>
      </c>
      <c r="E44" s="28">
        <f>SUM(F44:I44)</f>
        <v>75400</v>
      </c>
      <c r="F44" s="28"/>
      <c r="G44" s="28">
        <f>51445+23790+80+85</f>
        <v>75400</v>
      </c>
      <c r="H44" s="28"/>
      <c r="I44" s="28"/>
      <c r="J44" s="47"/>
      <c r="K44" s="321"/>
      <c r="L44" s="433" t="s">
        <v>321</v>
      </c>
      <c r="M44" s="20"/>
    </row>
    <row r="45" spans="1:13" s="21" customFormat="1" ht="21" customHeight="1" thickBot="1">
      <c r="A45" s="25">
        <v>21</v>
      </c>
      <c r="B45" s="26" t="s">
        <v>343</v>
      </c>
      <c r="C45" s="74" t="s">
        <v>344</v>
      </c>
      <c r="D45" s="28">
        <f>300000</f>
        <v>300000</v>
      </c>
      <c r="E45" s="28">
        <f>SUM(F45:I45)</f>
        <v>30000</v>
      </c>
      <c r="F45" s="28"/>
      <c r="G45" s="28">
        <v>30000</v>
      </c>
      <c r="H45" s="28"/>
      <c r="I45" s="28"/>
      <c r="J45" s="47"/>
      <c r="K45" s="321"/>
      <c r="L45" s="434"/>
      <c r="M45" s="20"/>
    </row>
    <row r="46" spans="1:13" s="21" customFormat="1" ht="18.75" customHeight="1" thickBot="1">
      <c r="A46" s="418" t="s">
        <v>41</v>
      </c>
      <c r="B46" s="416"/>
      <c r="C46" s="417"/>
      <c r="D46" s="18">
        <f aca="true" t="shared" si="8" ref="D46:J46">D56+D47</f>
        <v>85201</v>
      </c>
      <c r="E46" s="18">
        <f t="shared" si="8"/>
        <v>9500</v>
      </c>
      <c r="F46" s="18">
        <f t="shared" si="8"/>
        <v>0</v>
      </c>
      <c r="G46" s="18">
        <f t="shared" si="8"/>
        <v>9500</v>
      </c>
      <c r="H46" s="18">
        <f t="shared" si="8"/>
        <v>0</v>
      </c>
      <c r="I46" s="18">
        <f t="shared" si="8"/>
        <v>0</v>
      </c>
      <c r="J46" s="18">
        <f t="shared" si="8"/>
        <v>10</v>
      </c>
      <c r="K46" s="18"/>
      <c r="L46" s="324"/>
      <c r="M46" s="20"/>
    </row>
    <row r="47" spans="1:13" s="21" customFormat="1" ht="18.75" customHeight="1" thickBot="1">
      <c r="A47" s="425" t="s">
        <v>42</v>
      </c>
      <c r="B47" s="426"/>
      <c r="C47" s="426"/>
      <c r="D47" s="325">
        <f aca="true" t="shared" si="9" ref="D47:I47">D48</f>
        <v>85201</v>
      </c>
      <c r="E47" s="325">
        <f t="shared" si="9"/>
        <v>9500</v>
      </c>
      <c r="F47" s="325">
        <f t="shared" si="9"/>
        <v>0</v>
      </c>
      <c r="G47" s="325">
        <f t="shared" si="9"/>
        <v>9500</v>
      </c>
      <c r="H47" s="325">
        <f t="shared" si="9"/>
        <v>0</v>
      </c>
      <c r="I47" s="326">
        <f t="shared" si="9"/>
        <v>0</v>
      </c>
      <c r="J47" s="327">
        <f>SUM(J48:J56)</f>
        <v>10</v>
      </c>
      <c r="K47" s="404" t="s">
        <v>51</v>
      </c>
      <c r="L47" s="438" t="s">
        <v>36</v>
      </c>
      <c r="M47" s="20"/>
    </row>
    <row r="48" spans="1:13" s="21" customFormat="1" ht="21.75" customHeight="1" thickBot="1" thickTop="1">
      <c r="A48" s="73">
        <v>22</v>
      </c>
      <c r="B48" s="26" t="s">
        <v>43</v>
      </c>
      <c r="C48" s="74" t="s">
        <v>30</v>
      </c>
      <c r="D48" s="28">
        <f>75701+E48</f>
        <v>85201</v>
      </c>
      <c r="E48" s="28">
        <f>G48</f>
        <v>9500</v>
      </c>
      <c r="F48" s="28"/>
      <c r="G48" s="28">
        <v>9500</v>
      </c>
      <c r="H48" s="28"/>
      <c r="I48" s="28"/>
      <c r="J48" s="33"/>
      <c r="K48" s="405"/>
      <c r="L48" s="439"/>
      <c r="M48" s="20"/>
    </row>
    <row r="49" spans="1:13" s="21" customFormat="1" ht="10.5" customHeight="1" hidden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24"/>
      <c r="M49" s="20"/>
    </row>
    <row r="50" spans="1:13" s="8" customFormat="1" ht="14.25" customHeight="1" hidden="1">
      <c r="A50" s="414" t="s">
        <v>1</v>
      </c>
      <c r="B50" s="397" t="s">
        <v>2</v>
      </c>
      <c r="C50" s="397" t="s">
        <v>3</v>
      </c>
      <c r="D50" s="395" t="s">
        <v>4</v>
      </c>
      <c r="E50" s="397" t="s">
        <v>318</v>
      </c>
      <c r="F50" s="399" t="s">
        <v>5</v>
      </c>
      <c r="G50" s="400"/>
      <c r="H50" s="400"/>
      <c r="I50" s="401"/>
      <c r="J50" s="7"/>
      <c r="K50" s="7"/>
      <c r="L50" s="24"/>
      <c r="M50" s="6"/>
    </row>
    <row r="51" spans="1:13" s="8" customFormat="1" ht="14.25" customHeight="1" hidden="1">
      <c r="A51" s="415"/>
      <c r="B51" s="398"/>
      <c r="C51" s="398"/>
      <c r="D51" s="396"/>
      <c r="E51" s="398"/>
      <c r="F51" s="402" t="s">
        <v>7</v>
      </c>
      <c r="G51" s="402" t="s">
        <v>8</v>
      </c>
      <c r="H51" s="402"/>
      <c r="I51" s="402"/>
      <c r="J51" s="9"/>
      <c r="K51" s="9"/>
      <c r="L51" s="24"/>
      <c r="M51" s="6"/>
    </row>
    <row r="52" spans="1:13" s="8" customFormat="1" ht="14.25" customHeight="1" hidden="1">
      <c r="A52" s="415"/>
      <c r="B52" s="398"/>
      <c r="C52" s="398"/>
      <c r="D52" s="396"/>
      <c r="E52" s="398"/>
      <c r="F52" s="403"/>
      <c r="G52" s="388" t="s">
        <v>9</v>
      </c>
      <c r="H52" s="388" t="s">
        <v>10</v>
      </c>
      <c r="I52" s="388" t="s">
        <v>32</v>
      </c>
      <c r="J52" s="10" t="s">
        <v>12</v>
      </c>
      <c r="K52" s="388" t="s">
        <v>13</v>
      </c>
      <c r="L52" s="24"/>
      <c r="M52" s="6"/>
    </row>
    <row r="53" spans="1:13" s="8" customFormat="1" ht="14.25" customHeight="1" hidden="1">
      <c r="A53" s="415"/>
      <c r="B53" s="398"/>
      <c r="C53" s="398"/>
      <c r="D53" s="396"/>
      <c r="E53" s="398"/>
      <c r="F53" s="403"/>
      <c r="G53" s="389"/>
      <c r="H53" s="389"/>
      <c r="I53" s="389"/>
      <c r="J53" s="11"/>
      <c r="K53" s="389"/>
      <c r="L53" s="24"/>
      <c r="M53" s="6"/>
    </row>
    <row r="54" spans="1:13" s="8" customFormat="1" ht="15" customHeight="1" hidden="1" thickBot="1">
      <c r="A54" s="415"/>
      <c r="B54" s="398"/>
      <c r="C54" s="398"/>
      <c r="D54" s="396"/>
      <c r="E54" s="398"/>
      <c r="F54" s="403"/>
      <c r="G54" s="389"/>
      <c r="H54" s="389"/>
      <c r="I54" s="389"/>
      <c r="J54" s="11"/>
      <c r="K54" s="390"/>
      <c r="L54" s="24"/>
      <c r="M54" s="6"/>
    </row>
    <row r="55" spans="1:13" s="17" customFormat="1" ht="10.5" customHeight="1" hidden="1" thickBot="1">
      <c r="A55" s="77">
        <v>1</v>
      </c>
      <c r="B55" s="78">
        <v>2</v>
      </c>
      <c r="C55" s="78">
        <v>3</v>
      </c>
      <c r="D55" s="79">
        <v>4</v>
      </c>
      <c r="E55" s="78">
        <v>5</v>
      </c>
      <c r="F55" s="78">
        <v>6</v>
      </c>
      <c r="G55" s="80">
        <v>7</v>
      </c>
      <c r="H55" s="80">
        <v>8</v>
      </c>
      <c r="I55" s="80">
        <v>9</v>
      </c>
      <c r="J55" s="80">
        <v>10</v>
      </c>
      <c r="K55" s="80">
        <v>10</v>
      </c>
      <c r="L55" s="24"/>
      <c r="M55" s="16"/>
    </row>
    <row r="56" spans="1:13" s="21" customFormat="1" ht="18.75" customHeight="1" hidden="1" thickBot="1" thickTop="1">
      <c r="A56" s="393" t="s">
        <v>44</v>
      </c>
      <c r="B56" s="394"/>
      <c r="C56" s="394"/>
      <c r="D56" s="43">
        <f aca="true" t="shared" si="10" ref="D56:J56">SUM(D57:D58)</f>
        <v>0</v>
      </c>
      <c r="E56" s="43">
        <f t="shared" si="10"/>
        <v>0</v>
      </c>
      <c r="F56" s="43">
        <f t="shared" si="10"/>
        <v>0</v>
      </c>
      <c r="G56" s="43">
        <f t="shared" si="10"/>
        <v>0</v>
      </c>
      <c r="H56" s="43">
        <f t="shared" si="10"/>
        <v>0</v>
      </c>
      <c r="I56" s="43">
        <f t="shared" si="10"/>
        <v>0</v>
      </c>
      <c r="J56" s="43">
        <f t="shared" si="10"/>
        <v>0</v>
      </c>
      <c r="K56" s="75"/>
      <c r="L56" s="24"/>
      <c r="M56" s="20"/>
    </row>
    <row r="57" spans="1:13" s="21" customFormat="1" ht="21.75" customHeight="1" hidden="1" thickTop="1">
      <c r="A57" s="73">
        <v>28</v>
      </c>
      <c r="B57" s="26" t="s">
        <v>45</v>
      </c>
      <c r="C57" s="74" t="s">
        <v>20</v>
      </c>
      <c r="D57" s="328"/>
      <c r="E57" s="328">
        <f>SUM(F57,G57,H57,I57,L5)</f>
        <v>0</v>
      </c>
      <c r="F57" s="328"/>
      <c r="G57" s="328"/>
      <c r="H57" s="328"/>
      <c r="I57" s="328"/>
      <c r="J57" s="328"/>
      <c r="K57" s="328"/>
      <c r="L57" s="24"/>
      <c r="M57" s="20"/>
    </row>
    <row r="58" spans="1:13" s="21" customFormat="1" ht="26.25" customHeight="1" hidden="1" thickBot="1">
      <c r="A58" s="71">
        <v>29</v>
      </c>
      <c r="B58" s="26" t="s">
        <v>345</v>
      </c>
      <c r="C58" s="72">
        <v>2009</v>
      </c>
      <c r="D58" s="328">
        <f>E58</f>
        <v>0</v>
      </c>
      <c r="E58" s="328">
        <f>SUM(F58,G58,H58,I58,L6)</f>
        <v>0</v>
      </c>
      <c r="F58" s="64"/>
      <c r="G58" s="329"/>
      <c r="H58" s="64"/>
      <c r="I58" s="64"/>
      <c r="J58" s="64"/>
      <c r="K58" s="64"/>
      <c r="L58" s="24"/>
      <c r="M58" s="20"/>
    </row>
    <row r="59" spans="1:13" s="21" customFormat="1" ht="18.75" customHeight="1" thickBot="1">
      <c r="A59" s="418" t="s">
        <v>47</v>
      </c>
      <c r="B59" s="416"/>
      <c r="C59" s="417"/>
      <c r="D59" s="18">
        <f aca="true" t="shared" si="11" ref="D59:J59">D60</f>
        <v>2297400</v>
      </c>
      <c r="E59" s="18">
        <f t="shared" si="11"/>
        <v>1300324</v>
      </c>
      <c r="F59" s="18">
        <f t="shared" si="11"/>
        <v>0</v>
      </c>
      <c r="G59" s="49">
        <f t="shared" si="11"/>
        <v>300324</v>
      </c>
      <c r="H59" s="18">
        <f t="shared" si="11"/>
        <v>1000000</v>
      </c>
      <c r="I59" s="18">
        <f t="shared" si="11"/>
        <v>0</v>
      </c>
      <c r="J59" s="18">
        <f t="shared" si="11"/>
        <v>0</v>
      </c>
      <c r="K59" s="49"/>
      <c r="L59" s="324"/>
      <c r="M59" s="20"/>
    </row>
    <row r="60" spans="1:13" s="21" customFormat="1" ht="18.75" customHeight="1" thickBot="1">
      <c r="A60" s="406" t="s">
        <v>48</v>
      </c>
      <c r="B60" s="407"/>
      <c r="C60" s="407"/>
      <c r="D60" s="22">
        <f aca="true" t="shared" si="12" ref="D60:J60">SUM(D61:D61)</f>
        <v>2297400</v>
      </c>
      <c r="E60" s="22">
        <f t="shared" si="12"/>
        <v>1300324</v>
      </c>
      <c r="F60" s="22">
        <f t="shared" si="12"/>
        <v>0</v>
      </c>
      <c r="G60" s="22">
        <f t="shared" si="12"/>
        <v>300324</v>
      </c>
      <c r="H60" s="22">
        <f t="shared" si="12"/>
        <v>1000000</v>
      </c>
      <c r="I60" s="22">
        <f t="shared" si="12"/>
        <v>0</v>
      </c>
      <c r="J60" s="22">
        <f t="shared" si="12"/>
        <v>0</v>
      </c>
      <c r="K60" s="50"/>
      <c r="L60" s="430" t="s">
        <v>321</v>
      </c>
      <c r="M60" s="20"/>
    </row>
    <row r="61" spans="1:13" s="21" customFormat="1" ht="25.5" customHeight="1" thickBot="1" thickTop="1">
      <c r="A61" s="61">
        <v>23</v>
      </c>
      <c r="B61" s="62" t="s">
        <v>49</v>
      </c>
      <c r="C61" s="76" t="s">
        <v>322</v>
      </c>
      <c r="D61" s="64">
        <v>2297400</v>
      </c>
      <c r="E61" s="64">
        <f>SUM(F61,G61,H61,I61,L61)</f>
        <v>1300324</v>
      </c>
      <c r="F61" s="64"/>
      <c r="G61" s="65">
        <f>1300324-H61</f>
        <v>300324</v>
      </c>
      <c r="H61" s="64">
        <v>1000000</v>
      </c>
      <c r="I61" s="64"/>
      <c r="J61" s="65"/>
      <c r="K61" s="330" t="s">
        <v>346</v>
      </c>
      <c r="L61" s="434"/>
      <c r="M61" s="20"/>
    </row>
    <row r="62" spans="1:13" s="21" customFormat="1" ht="24.75" customHeight="1" thickBot="1">
      <c r="A62" s="418" t="s">
        <v>50</v>
      </c>
      <c r="B62" s="416"/>
      <c r="C62" s="417"/>
      <c r="D62" s="18">
        <f aca="true" t="shared" si="13" ref="D62:I62">D76+D63+D67+D65</f>
        <v>1026880</v>
      </c>
      <c r="E62" s="18">
        <f t="shared" si="13"/>
        <v>230360</v>
      </c>
      <c r="F62" s="18">
        <f t="shared" si="13"/>
        <v>0</v>
      </c>
      <c r="G62" s="18">
        <f t="shared" si="13"/>
        <v>125460</v>
      </c>
      <c r="H62" s="18">
        <f t="shared" si="13"/>
        <v>97000</v>
      </c>
      <c r="I62" s="18">
        <f t="shared" si="13"/>
        <v>7900</v>
      </c>
      <c r="J62" s="18" t="e">
        <f>J76+#REF!+J63+J67</f>
        <v>#REF!</v>
      </c>
      <c r="K62" s="18"/>
      <c r="L62" s="70"/>
      <c r="M62" s="20"/>
    </row>
    <row r="63" spans="1:13" s="21" customFormat="1" ht="19.5" customHeight="1" thickBot="1" thickTop="1">
      <c r="A63" s="393" t="s">
        <v>52</v>
      </c>
      <c r="B63" s="394"/>
      <c r="C63" s="394"/>
      <c r="D63" s="43">
        <f aca="true" t="shared" si="14" ref="D63:K63">SUM(D64:D64)</f>
        <v>119300</v>
      </c>
      <c r="E63" s="43">
        <f t="shared" si="14"/>
        <v>6000</v>
      </c>
      <c r="F63" s="43">
        <f t="shared" si="14"/>
        <v>0</v>
      </c>
      <c r="G63" s="43">
        <f t="shared" si="14"/>
        <v>6000</v>
      </c>
      <c r="H63" s="43">
        <f t="shared" si="14"/>
        <v>0</v>
      </c>
      <c r="I63" s="43">
        <f t="shared" si="14"/>
        <v>0</v>
      </c>
      <c r="J63" s="43">
        <f t="shared" si="14"/>
        <v>0</v>
      </c>
      <c r="K63" s="75">
        <f t="shared" si="14"/>
        <v>0</v>
      </c>
      <c r="L63" s="391" t="s">
        <v>36</v>
      </c>
      <c r="M63" s="20"/>
    </row>
    <row r="64" spans="1:13" s="21" customFormat="1" ht="35.25" thickBot="1" thickTop="1">
      <c r="A64" s="81">
        <v>24</v>
      </c>
      <c r="B64" s="48" t="s">
        <v>53</v>
      </c>
      <c r="C64" s="42" t="s">
        <v>17</v>
      </c>
      <c r="D64" s="28">
        <f>E64+107300+6000</f>
        <v>119300</v>
      </c>
      <c r="E64" s="28">
        <f>F64+G64+H64+I64+J64</f>
        <v>6000</v>
      </c>
      <c r="F64" s="28"/>
      <c r="G64" s="28">
        <v>6000</v>
      </c>
      <c r="H64" s="28"/>
      <c r="I64" s="28"/>
      <c r="J64" s="28"/>
      <c r="K64" s="289" t="s">
        <v>347</v>
      </c>
      <c r="L64" s="392"/>
      <c r="M64" s="20"/>
    </row>
    <row r="65" spans="1:13" s="21" customFormat="1" ht="22.5" customHeight="1" thickBot="1" thickTop="1">
      <c r="A65" s="393" t="s">
        <v>54</v>
      </c>
      <c r="B65" s="394"/>
      <c r="C65" s="394"/>
      <c r="D65" s="43">
        <f aca="true" t="shared" si="15" ref="D65:I65">D66</f>
        <v>800000</v>
      </c>
      <c r="E65" s="43">
        <f t="shared" si="15"/>
        <v>148500</v>
      </c>
      <c r="F65" s="43">
        <f t="shared" si="15"/>
        <v>0</v>
      </c>
      <c r="G65" s="43">
        <f t="shared" si="15"/>
        <v>51500</v>
      </c>
      <c r="H65" s="43">
        <f t="shared" si="15"/>
        <v>97000</v>
      </c>
      <c r="I65" s="43">
        <f t="shared" si="15"/>
        <v>0</v>
      </c>
      <c r="J65" s="43"/>
      <c r="K65" s="75"/>
      <c r="L65" s="430" t="s">
        <v>321</v>
      </c>
      <c r="M65" s="20"/>
    </row>
    <row r="66" spans="1:13" s="21" customFormat="1" ht="26.25" customHeight="1" thickBot="1" thickTop="1">
      <c r="A66" s="73">
        <v>25</v>
      </c>
      <c r="B66" s="26" t="s">
        <v>55</v>
      </c>
      <c r="C66" s="55" t="s">
        <v>322</v>
      </c>
      <c r="D66" s="28">
        <v>800000</v>
      </c>
      <c r="E66" s="28">
        <f>SUM(F66,G66,H66,I66,L18)</f>
        <v>148500</v>
      </c>
      <c r="F66" s="28"/>
      <c r="G66" s="47">
        <f>148500-H66</f>
        <v>51500</v>
      </c>
      <c r="H66" s="28">
        <v>97000</v>
      </c>
      <c r="I66" s="28"/>
      <c r="J66" s="28">
        <v>26400</v>
      </c>
      <c r="K66" s="304" t="s">
        <v>323</v>
      </c>
      <c r="L66" s="431"/>
      <c r="M66" s="20"/>
    </row>
    <row r="67" spans="1:13" s="21" customFormat="1" ht="22.5" customHeight="1" thickBot="1" thickTop="1">
      <c r="A67" s="393" t="s">
        <v>348</v>
      </c>
      <c r="B67" s="394"/>
      <c r="C67" s="394"/>
      <c r="D67" s="43">
        <f aca="true" t="shared" si="16" ref="D67:I67">D68</f>
        <v>47580</v>
      </c>
      <c r="E67" s="43">
        <f t="shared" si="16"/>
        <v>15860</v>
      </c>
      <c r="F67" s="43">
        <f t="shared" si="16"/>
        <v>0</v>
      </c>
      <c r="G67" s="43">
        <f t="shared" si="16"/>
        <v>7960</v>
      </c>
      <c r="H67" s="43">
        <f t="shared" si="16"/>
        <v>0</v>
      </c>
      <c r="I67" s="43">
        <f t="shared" si="16"/>
        <v>7900</v>
      </c>
      <c r="J67" s="43"/>
      <c r="K67" s="75"/>
      <c r="L67" s="440" t="s">
        <v>321</v>
      </c>
      <c r="M67" s="20"/>
    </row>
    <row r="68" spans="1:13" s="21" customFormat="1" ht="26.25" customHeight="1" thickTop="1">
      <c r="A68" s="25">
        <v>26</v>
      </c>
      <c r="B68" s="26" t="s">
        <v>349</v>
      </c>
      <c r="C68" s="55" t="s">
        <v>30</v>
      </c>
      <c r="D68" s="28">
        <v>47580</v>
      </c>
      <c r="E68" s="28">
        <f>SUM(F68,G68,H68,I68)</f>
        <v>15860</v>
      </c>
      <c r="F68" s="28"/>
      <c r="G68" s="47">
        <f>15860-I68</f>
        <v>7960</v>
      </c>
      <c r="H68" s="28"/>
      <c r="I68" s="28">
        <v>7900</v>
      </c>
      <c r="J68" s="28">
        <v>26400</v>
      </c>
      <c r="K68" s="29" t="s">
        <v>350</v>
      </c>
      <c r="L68" s="441"/>
      <c r="M68" s="20"/>
    </row>
    <row r="69" spans="2:13" s="3" customFormat="1" ht="12.75" customHeight="1" thickBot="1">
      <c r="B69" s="4"/>
      <c r="D69" s="4"/>
      <c r="L69" s="5"/>
      <c r="M69" s="6"/>
    </row>
    <row r="70" spans="1:13" s="8" customFormat="1" ht="14.25" customHeight="1">
      <c r="A70" s="414" t="s">
        <v>1</v>
      </c>
      <c r="B70" s="397" t="s">
        <v>2</v>
      </c>
      <c r="C70" s="397" t="s">
        <v>3</v>
      </c>
      <c r="D70" s="395" t="s">
        <v>4</v>
      </c>
      <c r="E70" s="397" t="s">
        <v>318</v>
      </c>
      <c r="F70" s="399" t="s">
        <v>5</v>
      </c>
      <c r="G70" s="400"/>
      <c r="H70" s="400"/>
      <c r="I70" s="401"/>
      <c r="J70" s="7"/>
      <c r="K70" s="7"/>
      <c r="L70" s="411" t="s">
        <v>6</v>
      </c>
      <c r="M70" s="6"/>
    </row>
    <row r="71" spans="1:13" s="8" customFormat="1" ht="14.25" customHeight="1">
      <c r="A71" s="415"/>
      <c r="B71" s="398"/>
      <c r="C71" s="398"/>
      <c r="D71" s="396"/>
      <c r="E71" s="398"/>
      <c r="F71" s="402" t="s">
        <v>7</v>
      </c>
      <c r="G71" s="402" t="s">
        <v>8</v>
      </c>
      <c r="H71" s="402"/>
      <c r="I71" s="402"/>
      <c r="J71" s="9"/>
      <c r="K71" s="9"/>
      <c r="L71" s="412"/>
      <c r="M71" s="6"/>
    </row>
    <row r="72" spans="1:13" s="8" customFormat="1" ht="14.25" customHeight="1">
      <c r="A72" s="415"/>
      <c r="B72" s="398"/>
      <c r="C72" s="398"/>
      <c r="D72" s="396"/>
      <c r="E72" s="398"/>
      <c r="F72" s="403"/>
      <c r="G72" s="388" t="s">
        <v>9</v>
      </c>
      <c r="H72" s="388" t="s">
        <v>319</v>
      </c>
      <c r="I72" s="388" t="s">
        <v>11</v>
      </c>
      <c r="J72" s="10" t="s">
        <v>12</v>
      </c>
      <c r="K72" s="388" t="s">
        <v>13</v>
      </c>
      <c r="L72" s="412"/>
      <c r="M72" s="6"/>
    </row>
    <row r="73" spans="1:13" s="8" customFormat="1" ht="14.25" customHeight="1">
      <c r="A73" s="415"/>
      <c r="B73" s="398"/>
      <c r="C73" s="398"/>
      <c r="D73" s="396"/>
      <c r="E73" s="398"/>
      <c r="F73" s="403"/>
      <c r="G73" s="389"/>
      <c r="H73" s="389"/>
      <c r="I73" s="389"/>
      <c r="J73" s="11"/>
      <c r="K73" s="389"/>
      <c r="L73" s="412"/>
      <c r="M73" s="6"/>
    </row>
    <row r="74" spans="1:13" s="8" customFormat="1" ht="15" customHeight="1">
      <c r="A74" s="415"/>
      <c r="B74" s="398"/>
      <c r="C74" s="398"/>
      <c r="D74" s="396"/>
      <c r="E74" s="398"/>
      <c r="F74" s="403"/>
      <c r="G74" s="389"/>
      <c r="H74" s="389"/>
      <c r="I74" s="389"/>
      <c r="J74" s="11"/>
      <c r="K74" s="390"/>
      <c r="L74" s="413"/>
      <c r="M74" s="6"/>
    </row>
    <row r="75" spans="1:13" s="17" customFormat="1" ht="10.5" customHeight="1">
      <c r="A75" s="12">
        <v>1</v>
      </c>
      <c r="B75" s="13">
        <v>2</v>
      </c>
      <c r="C75" s="13">
        <v>3</v>
      </c>
      <c r="D75" s="14">
        <v>4</v>
      </c>
      <c r="E75" s="13">
        <v>5</v>
      </c>
      <c r="F75" s="13">
        <v>6</v>
      </c>
      <c r="G75" s="15">
        <v>7</v>
      </c>
      <c r="H75" s="15">
        <v>8</v>
      </c>
      <c r="I75" s="15">
        <v>9</v>
      </c>
      <c r="J75" s="15">
        <v>10</v>
      </c>
      <c r="K75" s="15">
        <v>10</v>
      </c>
      <c r="L75" s="331">
        <v>11</v>
      </c>
      <c r="M75" s="16"/>
    </row>
    <row r="76" spans="1:13" s="21" customFormat="1" ht="22.5" customHeight="1" thickBot="1">
      <c r="A76" s="423" t="s">
        <v>351</v>
      </c>
      <c r="B76" s="424"/>
      <c r="C76" s="424"/>
      <c r="D76" s="332">
        <f aca="true" t="shared" si="17" ref="D76:I76">D77</f>
        <v>60000</v>
      </c>
      <c r="E76" s="332">
        <f t="shared" si="17"/>
        <v>60000</v>
      </c>
      <c r="F76" s="332">
        <f t="shared" si="17"/>
        <v>0</v>
      </c>
      <c r="G76" s="332">
        <f t="shared" si="17"/>
        <v>60000</v>
      </c>
      <c r="H76" s="332">
        <f t="shared" si="17"/>
        <v>0</v>
      </c>
      <c r="I76" s="332">
        <f t="shared" si="17"/>
        <v>0</v>
      </c>
      <c r="J76" s="332"/>
      <c r="K76" s="333"/>
      <c r="L76" s="440" t="s">
        <v>352</v>
      </c>
      <c r="M76" s="20"/>
    </row>
    <row r="77" spans="1:13" s="21" customFormat="1" ht="32.25" customHeight="1" thickBot="1" thickTop="1">
      <c r="A77" s="61">
        <v>27</v>
      </c>
      <c r="B77" s="62" t="s">
        <v>353</v>
      </c>
      <c r="C77" s="63" t="s">
        <v>344</v>
      </c>
      <c r="D77" s="64">
        <f>E77</f>
        <v>60000</v>
      </c>
      <c r="E77" s="64">
        <f>SUM(F77,G77,H77,I77)</f>
        <v>60000</v>
      </c>
      <c r="F77" s="64"/>
      <c r="G77" s="65">
        <v>60000</v>
      </c>
      <c r="H77" s="64"/>
      <c r="I77" s="64"/>
      <c r="J77" s="64">
        <v>26400</v>
      </c>
      <c r="K77" s="334" t="s">
        <v>347</v>
      </c>
      <c r="L77" s="439"/>
      <c r="M77" s="20"/>
    </row>
    <row r="78" spans="1:13" s="337" customFormat="1" ht="18.75" customHeight="1" thickBot="1">
      <c r="A78" s="421" t="s">
        <v>56</v>
      </c>
      <c r="B78" s="422"/>
      <c r="C78" s="422"/>
      <c r="D78" s="335">
        <f>D79+D93+D85</f>
        <v>3575500</v>
      </c>
      <c r="E78" s="335">
        <f>E79+E93+E85</f>
        <v>468000</v>
      </c>
      <c r="F78" s="335">
        <f>F79+F93+F85</f>
        <v>304000</v>
      </c>
      <c r="G78" s="335">
        <f>G79+G93+G85</f>
        <v>164000</v>
      </c>
      <c r="H78" s="335">
        <f>H79+H93</f>
        <v>0</v>
      </c>
      <c r="I78" s="335">
        <f>I79+I93</f>
        <v>0</v>
      </c>
      <c r="J78" s="335">
        <f>J79+J93</f>
        <v>0</v>
      </c>
      <c r="K78" s="335">
        <f>K79+K93</f>
        <v>0</v>
      </c>
      <c r="L78" s="291"/>
      <c r="M78" s="336"/>
    </row>
    <row r="79" spans="1:13" s="337" customFormat="1" ht="18.75" customHeight="1" thickBot="1" thickTop="1">
      <c r="A79" s="419" t="s">
        <v>57</v>
      </c>
      <c r="B79" s="420"/>
      <c r="C79" s="420"/>
      <c r="D79" s="338">
        <f aca="true" t="shared" si="18" ref="D79:I79">SUM(D80:D84)</f>
        <v>2684500</v>
      </c>
      <c r="E79" s="338">
        <f t="shared" si="18"/>
        <v>62000</v>
      </c>
      <c r="F79" s="338">
        <f t="shared" si="18"/>
        <v>0</v>
      </c>
      <c r="G79" s="338">
        <f t="shared" si="18"/>
        <v>62000</v>
      </c>
      <c r="H79" s="338">
        <f t="shared" si="18"/>
        <v>0</v>
      </c>
      <c r="I79" s="338">
        <f t="shared" si="18"/>
        <v>0</v>
      </c>
      <c r="J79" s="338">
        <f>J92</f>
        <v>0</v>
      </c>
      <c r="K79" s="339"/>
      <c r="L79" s="391" t="s">
        <v>354</v>
      </c>
      <c r="M79" s="336"/>
    </row>
    <row r="80" spans="1:13" s="337" customFormat="1" ht="32.25" customHeight="1" thickTop="1">
      <c r="A80" s="340">
        <v>28</v>
      </c>
      <c r="B80" s="341" t="s">
        <v>355</v>
      </c>
      <c r="C80" s="342">
        <v>2009</v>
      </c>
      <c r="D80" s="343">
        <f>E80</f>
        <v>10000</v>
      </c>
      <c r="E80" s="343">
        <f>SUM(F80,G80,H80,I80,L78)</f>
        <v>10000</v>
      </c>
      <c r="F80" s="343"/>
      <c r="G80" s="343">
        <v>10000</v>
      </c>
      <c r="H80" s="343"/>
      <c r="I80" s="343"/>
      <c r="J80" s="343"/>
      <c r="K80" s="289" t="s">
        <v>356</v>
      </c>
      <c r="L80" s="392"/>
      <c r="M80" s="336"/>
    </row>
    <row r="81" spans="1:13" s="21" customFormat="1" ht="30" customHeight="1">
      <c r="A81" s="30">
        <v>29</v>
      </c>
      <c r="B81" s="31" t="s">
        <v>58</v>
      </c>
      <c r="C81" s="66" t="s">
        <v>322</v>
      </c>
      <c r="D81" s="33">
        <v>520500</v>
      </c>
      <c r="E81" s="28">
        <f>SUM(F81,G81,H81,I81,L81)</f>
        <v>15000</v>
      </c>
      <c r="F81" s="33"/>
      <c r="G81" s="33">
        <v>15000</v>
      </c>
      <c r="H81" s="305"/>
      <c r="I81" s="33"/>
      <c r="J81" s="33"/>
      <c r="K81" s="35"/>
      <c r="L81" s="442" t="s">
        <v>321</v>
      </c>
      <c r="M81" s="20"/>
    </row>
    <row r="82" spans="1:13" s="21" customFormat="1" ht="30" customHeight="1">
      <c r="A82" s="30">
        <v>30</v>
      </c>
      <c r="B82" s="31" t="s">
        <v>357</v>
      </c>
      <c r="C82" s="66" t="s">
        <v>344</v>
      </c>
      <c r="D82" s="33">
        <f>530000</f>
        <v>530000</v>
      </c>
      <c r="E82" s="28">
        <f>SUM(F82,G82,H82,I82,L82)</f>
        <v>30000</v>
      </c>
      <c r="F82" s="33"/>
      <c r="G82" s="33">
        <v>30000</v>
      </c>
      <c r="H82" s="305"/>
      <c r="I82" s="33"/>
      <c r="J82" s="33"/>
      <c r="K82" s="35"/>
      <c r="L82" s="442"/>
      <c r="M82" s="20"/>
    </row>
    <row r="83" spans="1:13" s="21" customFormat="1" ht="30" customHeight="1">
      <c r="A83" s="30">
        <v>31</v>
      </c>
      <c r="B83" s="31" t="s">
        <v>358</v>
      </c>
      <c r="C83" s="66" t="s">
        <v>344</v>
      </c>
      <c r="D83" s="33">
        <v>750000</v>
      </c>
      <c r="E83" s="28">
        <f>SUM(F83,G83,H83,I83,L83)</f>
        <v>3500</v>
      </c>
      <c r="F83" s="33"/>
      <c r="G83" s="33">
        <v>3500</v>
      </c>
      <c r="H83" s="305"/>
      <c r="I83" s="33"/>
      <c r="J83" s="33"/>
      <c r="K83" s="35"/>
      <c r="L83" s="442"/>
      <c r="M83" s="20"/>
    </row>
    <row r="84" spans="1:13" s="21" customFormat="1" ht="30" customHeight="1" thickBot="1">
      <c r="A84" s="30">
        <v>32</v>
      </c>
      <c r="B84" s="31" t="s">
        <v>359</v>
      </c>
      <c r="C84" s="66" t="s">
        <v>344</v>
      </c>
      <c r="D84" s="33">
        <v>874000</v>
      </c>
      <c r="E84" s="28">
        <f>SUM(F84,G84,H84,I84,L84)</f>
        <v>3500</v>
      </c>
      <c r="F84" s="33"/>
      <c r="G84" s="33">
        <v>3500</v>
      </c>
      <c r="H84" s="305"/>
      <c r="I84" s="33"/>
      <c r="J84" s="33"/>
      <c r="K84" s="35"/>
      <c r="L84" s="442"/>
      <c r="M84" s="20"/>
    </row>
    <row r="85" spans="1:13" s="21" customFormat="1" ht="22.5" customHeight="1" thickBot="1" thickTop="1">
      <c r="A85" s="393" t="s">
        <v>59</v>
      </c>
      <c r="B85" s="394"/>
      <c r="C85" s="394"/>
      <c r="D85" s="43">
        <f aca="true" t="shared" si="19" ref="D85:J85">SUM(D86:D86)</f>
        <v>891000</v>
      </c>
      <c r="E85" s="43">
        <f t="shared" si="19"/>
        <v>406000</v>
      </c>
      <c r="F85" s="43">
        <f t="shared" si="19"/>
        <v>304000</v>
      </c>
      <c r="G85" s="43">
        <f t="shared" si="19"/>
        <v>102000</v>
      </c>
      <c r="H85" s="43">
        <f t="shared" si="19"/>
        <v>0</v>
      </c>
      <c r="I85" s="43">
        <f t="shared" si="19"/>
        <v>0</v>
      </c>
      <c r="J85" s="43">
        <f t="shared" si="19"/>
        <v>0</v>
      </c>
      <c r="K85" s="75"/>
      <c r="L85" s="442"/>
      <c r="M85" s="20"/>
    </row>
    <row r="86" spans="1:13" s="21" customFormat="1" ht="39.75" thickBot="1" thickTop="1">
      <c r="A86" s="25">
        <v>33</v>
      </c>
      <c r="B86" s="26" t="s">
        <v>60</v>
      </c>
      <c r="C86" s="74" t="s">
        <v>322</v>
      </c>
      <c r="D86" s="28">
        <v>891000</v>
      </c>
      <c r="E86" s="28">
        <f>SUM(F86,G86,H86,I86,)</f>
        <v>406000</v>
      </c>
      <c r="F86" s="28">
        <v>304000</v>
      </c>
      <c r="G86" s="47">
        <f>406000-F86</f>
        <v>102000</v>
      </c>
      <c r="H86" s="28"/>
      <c r="I86" s="28"/>
      <c r="J86" s="47"/>
      <c r="K86" s="29" t="s">
        <v>360</v>
      </c>
      <c r="L86" s="442"/>
      <c r="M86" s="20"/>
    </row>
    <row r="87" spans="1:13" s="21" customFormat="1" ht="21.75" customHeight="1" thickBot="1">
      <c r="A87" s="408" t="s">
        <v>61</v>
      </c>
      <c r="B87" s="409"/>
      <c r="C87" s="409"/>
      <c r="D87" s="18">
        <f>D88+D96</f>
        <v>1511000</v>
      </c>
      <c r="E87" s="18">
        <f>E88</f>
        <v>449000</v>
      </c>
      <c r="F87" s="18">
        <f>F88+F96</f>
        <v>0</v>
      </c>
      <c r="G87" s="18">
        <f>G88+G96</f>
        <v>449000</v>
      </c>
      <c r="H87" s="18">
        <f>H88+H96</f>
        <v>0</v>
      </c>
      <c r="I87" s="18">
        <f>I88+I96</f>
        <v>0</v>
      </c>
      <c r="J87" s="18">
        <f>J88+J96</f>
        <v>0</v>
      </c>
      <c r="K87" s="19"/>
      <c r="L87" s="442"/>
      <c r="M87" s="20"/>
    </row>
    <row r="88" spans="1:13" s="21" customFormat="1" ht="22.5" customHeight="1" thickBot="1">
      <c r="A88" s="406" t="s">
        <v>62</v>
      </c>
      <c r="B88" s="407"/>
      <c r="C88" s="407"/>
      <c r="D88" s="22">
        <f aca="true" t="shared" si="20" ref="D88:I88">SUM(D89:D91)</f>
        <v>1511000</v>
      </c>
      <c r="E88" s="22">
        <f t="shared" si="20"/>
        <v>449000</v>
      </c>
      <c r="F88" s="22">
        <f t="shared" si="20"/>
        <v>0</v>
      </c>
      <c r="G88" s="22">
        <f t="shared" si="20"/>
        <v>449000</v>
      </c>
      <c r="H88" s="22">
        <f t="shared" si="20"/>
        <v>0</v>
      </c>
      <c r="I88" s="22">
        <f t="shared" si="20"/>
        <v>0</v>
      </c>
      <c r="J88" s="22">
        <f>SUM(J89:J94)</f>
        <v>0</v>
      </c>
      <c r="K88" s="23"/>
      <c r="L88" s="442"/>
      <c r="M88" s="20"/>
    </row>
    <row r="89" spans="1:13" s="21" customFormat="1" ht="39" thickTop="1">
      <c r="A89" s="25">
        <v>34</v>
      </c>
      <c r="B89" s="26" t="s">
        <v>361</v>
      </c>
      <c r="C89" s="74" t="s">
        <v>30</v>
      </c>
      <c r="D89" s="28">
        <f>802000+E89</f>
        <v>1206000</v>
      </c>
      <c r="E89" s="28">
        <f>SUM(F89,G89,H89,I89)</f>
        <v>404000</v>
      </c>
      <c r="F89" s="28"/>
      <c r="G89" s="28">
        <v>404000</v>
      </c>
      <c r="H89" s="28"/>
      <c r="I89" s="28"/>
      <c r="J89" s="28"/>
      <c r="K89" s="28"/>
      <c r="L89" s="442"/>
      <c r="M89" s="20"/>
    </row>
    <row r="90" spans="1:13" s="21" customFormat="1" ht="24.75" customHeight="1">
      <c r="A90" s="25">
        <v>35</v>
      </c>
      <c r="B90" s="26" t="s">
        <v>362</v>
      </c>
      <c r="C90" s="74" t="s">
        <v>344</v>
      </c>
      <c r="D90" s="28">
        <v>300000</v>
      </c>
      <c r="E90" s="28">
        <f>SUM(F90,G90,H90,I90)</f>
        <v>40000</v>
      </c>
      <c r="F90" s="28"/>
      <c r="G90" s="28">
        <f>35000+5000</f>
        <v>40000</v>
      </c>
      <c r="H90" s="28"/>
      <c r="I90" s="28"/>
      <c r="J90" s="28"/>
      <c r="K90" s="28"/>
      <c r="L90" s="442"/>
      <c r="M90" s="20"/>
    </row>
    <row r="91" spans="1:13" s="21" customFormat="1" ht="24.75" customHeight="1" thickBot="1">
      <c r="A91" s="25">
        <v>36</v>
      </c>
      <c r="B91" s="26" t="s">
        <v>363</v>
      </c>
      <c r="C91" s="74">
        <v>2009</v>
      </c>
      <c r="D91" s="28">
        <f>E91</f>
        <v>5000</v>
      </c>
      <c r="E91" s="28">
        <f>SUM(F91,G91,H91,I91)</f>
        <v>5000</v>
      </c>
      <c r="F91" s="28"/>
      <c r="G91" s="28">
        <f>15000-10000</f>
        <v>5000</v>
      </c>
      <c r="H91" s="28"/>
      <c r="I91" s="28"/>
      <c r="J91" s="28"/>
      <c r="K91" s="28"/>
      <c r="L91" s="443"/>
      <c r="M91" s="20"/>
    </row>
    <row r="92" spans="1:13" s="21" customFormat="1" ht="22.5" customHeight="1" thickBot="1">
      <c r="A92" s="82"/>
      <c r="B92" s="416" t="s">
        <v>63</v>
      </c>
      <c r="C92" s="417"/>
      <c r="D92" s="83">
        <f aca="true" t="shared" si="21" ref="D92:I92">D87+D78+D62+D59+D46+D40+D36+D18+D9</f>
        <v>27792994</v>
      </c>
      <c r="E92" s="83">
        <f t="shared" si="21"/>
        <v>5853188</v>
      </c>
      <c r="F92" s="83">
        <f t="shared" si="21"/>
        <v>767100</v>
      </c>
      <c r="G92" s="83">
        <f t="shared" si="21"/>
        <v>2809884</v>
      </c>
      <c r="H92" s="83">
        <f t="shared" si="21"/>
        <v>1696400</v>
      </c>
      <c r="I92" s="83">
        <f t="shared" si="21"/>
        <v>579804</v>
      </c>
      <c r="J92" s="83"/>
      <c r="K92" s="83"/>
      <c r="L92" s="19"/>
      <c r="M92" s="20"/>
    </row>
    <row r="93" spans="1:12" s="86" customFormat="1" ht="14.25" customHeight="1">
      <c r="A93" s="84"/>
      <c r="B93" s="3"/>
      <c r="C93" s="3"/>
      <c r="D93" s="4"/>
      <c r="E93" s="4"/>
      <c r="F93" s="3"/>
      <c r="G93" s="3"/>
      <c r="H93" s="4"/>
      <c r="I93" s="4"/>
      <c r="J93" s="3"/>
      <c r="K93" s="3"/>
      <c r="L93" s="85"/>
    </row>
    <row r="94" spans="5:9" ht="18.75" customHeight="1">
      <c r="E94" s="88"/>
      <c r="H94" s="88"/>
      <c r="I94" s="88"/>
    </row>
    <row r="95" spans="5:11" ht="18.75" customHeight="1">
      <c r="E95" s="88"/>
      <c r="H95" s="88"/>
      <c r="I95" s="89"/>
      <c r="K95" s="90"/>
    </row>
    <row r="96" ht="18.75" customHeight="1">
      <c r="E96" s="88"/>
    </row>
  </sheetData>
  <mergeCells count="92">
    <mergeCell ref="L76:L77"/>
    <mergeCell ref="L81:L91"/>
    <mergeCell ref="G72:G74"/>
    <mergeCell ref="H72:H74"/>
    <mergeCell ref="I72:I74"/>
    <mergeCell ref="K72:K74"/>
    <mergeCell ref="L79:L80"/>
    <mergeCell ref="L47:L48"/>
    <mergeCell ref="L60:L61"/>
    <mergeCell ref="E70:E74"/>
    <mergeCell ref="F70:I70"/>
    <mergeCell ref="L70:L74"/>
    <mergeCell ref="F71:F74"/>
    <mergeCell ref="G71:I71"/>
    <mergeCell ref="L65:L66"/>
    <mergeCell ref="L67:L68"/>
    <mergeCell ref="F50:I50"/>
    <mergeCell ref="L38:L39"/>
    <mergeCell ref="I32:I34"/>
    <mergeCell ref="A30:A34"/>
    <mergeCell ref="L44:L45"/>
    <mergeCell ref="L30:L34"/>
    <mergeCell ref="K32:K34"/>
    <mergeCell ref="A40:C40"/>
    <mergeCell ref="L11:L12"/>
    <mergeCell ref="L13:L16"/>
    <mergeCell ref="L20:L28"/>
    <mergeCell ref="B30:B34"/>
    <mergeCell ref="C30:C34"/>
    <mergeCell ref="G32:G34"/>
    <mergeCell ref="H32:H34"/>
    <mergeCell ref="A19:C19"/>
    <mergeCell ref="K23:K28"/>
    <mergeCell ref="D70:D74"/>
    <mergeCell ref="D50:D54"/>
    <mergeCell ref="A56:C56"/>
    <mergeCell ref="A50:A54"/>
    <mergeCell ref="B50:B54"/>
    <mergeCell ref="C50:C54"/>
    <mergeCell ref="A46:C46"/>
    <mergeCell ref="A47:C47"/>
    <mergeCell ref="A36:C36"/>
    <mergeCell ref="A37:C37"/>
    <mergeCell ref="A43:C43"/>
    <mergeCell ref="A41:C41"/>
    <mergeCell ref="F51:F54"/>
    <mergeCell ref="A85:C85"/>
    <mergeCell ref="G51:I51"/>
    <mergeCell ref="G52:G54"/>
    <mergeCell ref="H52:H54"/>
    <mergeCell ref="I52:I54"/>
    <mergeCell ref="A65:C65"/>
    <mergeCell ref="A70:A74"/>
    <mergeCell ref="B70:B74"/>
    <mergeCell ref="C70:C74"/>
    <mergeCell ref="B92:C92"/>
    <mergeCell ref="A60:C60"/>
    <mergeCell ref="A59:C59"/>
    <mergeCell ref="A79:C79"/>
    <mergeCell ref="A62:C62"/>
    <mergeCell ref="A87:C87"/>
    <mergeCell ref="A88:C88"/>
    <mergeCell ref="A78:C78"/>
    <mergeCell ref="A76:C76"/>
    <mergeCell ref="A63:C63"/>
    <mergeCell ref="A1:L1"/>
    <mergeCell ref="I5:I7"/>
    <mergeCell ref="L3:L7"/>
    <mergeCell ref="A3:A7"/>
    <mergeCell ref="G4:I4"/>
    <mergeCell ref="E3:E7"/>
    <mergeCell ref="G5:G7"/>
    <mergeCell ref="H5:H7"/>
    <mergeCell ref="F4:F7"/>
    <mergeCell ref="F3:I3"/>
    <mergeCell ref="A10:C10"/>
    <mergeCell ref="A18:C18"/>
    <mergeCell ref="K5:K7"/>
    <mergeCell ref="D3:D7"/>
    <mergeCell ref="B3:B7"/>
    <mergeCell ref="C3:C7"/>
    <mergeCell ref="A9:C9"/>
    <mergeCell ref="K52:K54"/>
    <mergeCell ref="L63:L64"/>
    <mergeCell ref="A67:C67"/>
    <mergeCell ref="D30:D34"/>
    <mergeCell ref="E30:E34"/>
    <mergeCell ref="F30:I30"/>
    <mergeCell ref="F31:F34"/>
    <mergeCell ref="G31:I31"/>
    <mergeCell ref="K47:K48"/>
    <mergeCell ref="E50:E54"/>
  </mergeCells>
  <printOptions/>
  <pageMargins left="0.1968503937007874" right="0.15748031496062992" top="0.7480314960629921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Zarządzenia Wójta Gminy
Miłkowice Nr 15/2009
z dnia 31 marca 2009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2009-04-03T06:05:06Z</cp:lastPrinted>
  <dcterms:created xsi:type="dcterms:W3CDTF">2008-02-21T12:21:20Z</dcterms:created>
  <dcterms:modified xsi:type="dcterms:W3CDTF">2009-04-03T06:05:13Z</dcterms:modified>
  <cp:category/>
  <cp:version/>
  <cp:contentType/>
  <cp:contentStatus/>
</cp:coreProperties>
</file>